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erasmusmc-my.sharepoint.com/personal/c_zaat_erasmusmc_nl/Documents/V-Migratie/Citta/KRING WEST BRABANT/KNHS kring west brabant/OUTDOOR 2025/"/>
    </mc:Choice>
  </mc:AlternateContent>
  <xr:revisionPtr revIDLastSave="315" documentId="8_{491B3D6B-0E03-4D52-8A15-9F7F0B41AA01}" xr6:coauthVersionLast="47" xr6:coauthVersionMax="47" xr10:uidLastSave="{B05471CB-95EE-40C8-A3EA-CE2C856AE392}"/>
  <bookViews>
    <workbookView xWindow="28680" yWindow="-120" windowWidth="29040" windowHeight="15840" activeTab="3" xr2:uid="{00000000-000D-0000-FFFF-FFFF00000000}"/>
  </bookViews>
  <sheets>
    <sheet name="Gereden wedstrijden" sheetId="2" r:id="rId1"/>
    <sheet name="AB B" sheetId="1" r:id="rId2"/>
    <sheet name="C B" sheetId="3" r:id="rId3"/>
    <sheet name="DE B" sheetId="4" r:id="rId4"/>
    <sheet name="AB L1" sheetId="5" r:id="rId5"/>
    <sheet name="C L1" sheetId="6" r:id="rId6"/>
    <sheet name="DE L1" sheetId="7" r:id="rId7"/>
    <sheet name="AB L2" sheetId="8" r:id="rId8"/>
    <sheet name="C L2" sheetId="20" r:id="rId9"/>
    <sheet name="DE L2" sheetId="10" r:id="rId10"/>
    <sheet name="ABC M1" sheetId="11" r:id="rId11"/>
    <sheet name="ABC M2" sheetId="12" r:id="rId12"/>
    <sheet name="DE M1" sheetId="13" r:id="rId13"/>
    <sheet name="DE M2" sheetId="14" r:id="rId14"/>
    <sheet name="C Z1 Z2" sheetId="15" r:id="rId15"/>
    <sheet name="DE Z1" sheetId="16" r:id="rId16"/>
    <sheet name="DE Z2" sheetId="17" r:id="rId17"/>
    <sheet name="Blad1" sheetId="18" r:id="rId18"/>
    <sheet name="Blad2" sheetId="19" r:id="rId19"/>
  </sheets>
  <definedNames>
    <definedName name="_xlnm._FilterDatabase" localSheetId="9" hidden="1">'DE L2'!$B$9:$O$14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2" l="1"/>
  <c r="M9" i="12"/>
  <c r="M9" i="10"/>
  <c r="M10" i="10"/>
  <c r="M12" i="10"/>
  <c r="M13" i="10"/>
  <c r="M14" i="10"/>
  <c r="M11" i="10"/>
  <c r="O11" i="10" s="1"/>
  <c r="O9" i="12" l="1"/>
  <c r="M24" i="4"/>
  <c r="N24" i="4"/>
  <c r="M25" i="4"/>
  <c r="N25" i="4"/>
  <c r="M26" i="4"/>
  <c r="N26" i="4"/>
  <c r="M27" i="4"/>
  <c r="N27" i="4"/>
  <c r="M13" i="4"/>
  <c r="N13" i="4"/>
  <c r="O26" i="4" l="1"/>
  <c r="O13" i="4"/>
  <c r="O25" i="4"/>
  <c r="O27" i="4"/>
  <c r="M8" i="6"/>
  <c r="M10" i="6"/>
  <c r="M11" i="6"/>
  <c r="M12" i="6"/>
  <c r="M13" i="6"/>
  <c r="M9" i="6"/>
  <c r="M13" i="1" l="1"/>
  <c r="M11" i="1"/>
  <c r="M14" i="3" l="1"/>
  <c r="M11" i="3"/>
  <c r="M16" i="4" l="1"/>
  <c r="N16" i="4"/>
  <c r="M11" i="4"/>
  <c r="M15" i="4"/>
  <c r="M20" i="4"/>
  <c r="M14" i="4"/>
  <c r="M32" i="4"/>
  <c r="M18" i="4"/>
  <c r="M17" i="4"/>
  <c r="M23" i="4"/>
  <c r="M21" i="4"/>
  <c r="M12" i="4"/>
  <c r="M9" i="4"/>
  <c r="M28" i="4"/>
  <c r="M29" i="4"/>
  <c r="M30" i="4"/>
  <c r="M31" i="4"/>
  <c r="M33" i="4"/>
  <c r="M22" i="4"/>
  <c r="M34" i="4"/>
  <c r="M10" i="4"/>
  <c r="M19" i="4"/>
  <c r="O16" i="4" l="1"/>
  <c r="M8" i="16"/>
  <c r="O8" i="16" s="1"/>
  <c r="M9" i="16"/>
  <c r="O9" i="16" s="1"/>
  <c r="M11" i="16"/>
  <c r="O11" i="16" s="1"/>
  <c r="M10" i="16"/>
  <c r="O10" i="16" s="1"/>
  <c r="M12" i="16"/>
  <c r="O12" i="16" s="1"/>
  <c r="L8" i="15"/>
  <c r="M8" i="14"/>
  <c r="M9" i="14"/>
  <c r="M12" i="13"/>
  <c r="M10" i="13"/>
  <c r="M9" i="13"/>
  <c r="M11" i="13"/>
  <c r="M8" i="13"/>
  <c r="M8" i="12"/>
  <c r="M8" i="11"/>
  <c r="M10" i="11"/>
  <c r="O10" i="11" s="1"/>
  <c r="M11" i="11"/>
  <c r="O11" i="11" s="1"/>
  <c r="M9" i="11"/>
  <c r="M8" i="10"/>
  <c r="M8" i="20"/>
  <c r="M10" i="20"/>
  <c r="M9" i="20"/>
  <c r="M8" i="8"/>
  <c r="M9" i="7"/>
  <c r="M12" i="7"/>
  <c r="M11" i="7"/>
  <c r="M8" i="7"/>
  <c r="M10" i="7"/>
  <c r="M13" i="7"/>
  <c r="M15" i="7"/>
  <c r="M16" i="7"/>
  <c r="M17" i="7"/>
  <c r="M18" i="7"/>
  <c r="M14" i="7"/>
  <c r="M8" i="3"/>
  <c r="M12" i="3"/>
  <c r="M13" i="3"/>
  <c r="M9" i="3"/>
  <c r="M10" i="3"/>
  <c r="M15" i="3"/>
  <c r="M8" i="5"/>
  <c r="O8" i="5" s="1"/>
  <c r="M12" i="5"/>
  <c r="M11" i="5"/>
  <c r="O11" i="5" s="1"/>
  <c r="M13" i="5"/>
  <c r="M10" i="5"/>
  <c r="M9" i="5"/>
  <c r="M9" i="1"/>
  <c r="M10" i="1"/>
  <c r="M18" i="1"/>
  <c r="M12" i="1"/>
  <c r="M14" i="1"/>
  <c r="M15" i="1"/>
  <c r="M16" i="1"/>
  <c r="M19" i="1"/>
  <c r="M17" i="1"/>
  <c r="M8" i="1"/>
  <c r="O12" i="6"/>
  <c r="O13" i="6"/>
  <c r="O10" i="6"/>
  <c r="M14" i="6"/>
  <c r="O14" i="6" s="1"/>
  <c r="N11" i="20" l="1"/>
  <c r="M11" i="20"/>
  <c r="O11" i="20" s="1"/>
  <c r="N10" i="20"/>
  <c r="O10" i="20" s="1"/>
  <c r="N8" i="20"/>
  <c r="O8" i="20" s="1"/>
  <c r="N9" i="20"/>
  <c r="O9" i="20" s="1"/>
  <c r="L9" i="17" l="1"/>
  <c r="L10" i="17"/>
  <c r="L8" i="17"/>
  <c r="N9" i="5"/>
  <c r="O9" i="5" s="1"/>
  <c r="N9" i="7"/>
  <c r="O9" i="7" s="1"/>
  <c r="N12" i="7"/>
  <c r="O12" i="7" s="1"/>
  <c r="N11" i="7"/>
  <c r="O11" i="7" s="1"/>
  <c r="N8" i="7"/>
  <c r="O8" i="7" s="1"/>
  <c r="N10" i="7"/>
  <c r="O10" i="7" s="1"/>
  <c r="N13" i="7"/>
  <c r="O13" i="7" s="1"/>
  <c r="N15" i="7"/>
  <c r="O15" i="7" s="1"/>
  <c r="N16" i="7"/>
  <c r="O16" i="7" s="1"/>
  <c r="N17" i="7"/>
  <c r="O17" i="7" s="1"/>
  <c r="N18" i="7"/>
  <c r="O18" i="7" s="1"/>
  <c r="N9" i="6"/>
  <c r="O9" i="6" s="1"/>
  <c r="N11" i="6"/>
  <c r="O11" i="6" s="1"/>
  <c r="N8" i="6"/>
  <c r="O8" i="6" s="1"/>
  <c r="N10" i="5"/>
  <c r="O10" i="5" s="1"/>
  <c r="N13" i="5"/>
  <c r="O13" i="5" s="1"/>
  <c r="N12" i="5"/>
  <c r="O12" i="5" s="1"/>
  <c r="N29" i="4"/>
  <c r="O29" i="4" s="1"/>
  <c r="N20" i="4"/>
  <c r="O20" i="4" s="1"/>
  <c r="N34" i="4"/>
  <c r="O34" i="4" s="1"/>
  <c r="N19" i="4"/>
  <c r="O19" i="4" s="1"/>
  <c r="N35" i="4"/>
  <c r="N36" i="4"/>
  <c r="M35" i="4"/>
  <c r="M36" i="4"/>
  <c r="N15" i="1"/>
  <c r="O15" i="1" s="1"/>
  <c r="M20" i="1"/>
  <c r="N12" i="3"/>
  <c r="O12" i="3" s="1"/>
  <c r="N9" i="3"/>
  <c r="O9" i="3" s="1"/>
  <c r="N10" i="3"/>
  <c r="O10" i="3" s="1"/>
  <c r="N14" i="3"/>
  <c r="N11" i="3"/>
  <c r="N16" i="3"/>
  <c r="N8" i="3"/>
  <c r="O8" i="3" s="1"/>
  <c r="N13" i="3"/>
  <c r="O13" i="3" s="1"/>
  <c r="N10" i="4"/>
  <c r="O10" i="4" s="1"/>
  <c r="O24" i="4"/>
  <c r="N12" i="4"/>
  <c r="O12" i="4" s="1"/>
  <c r="M9" i="8"/>
  <c r="O11" i="3" l="1"/>
  <c r="O14" i="3"/>
  <c r="O16" i="3"/>
  <c r="O35" i="4"/>
  <c r="O36" i="4"/>
  <c r="N14" i="10"/>
  <c r="O14" i="10" s="1"/>
  <c r="N12" i="10"/>
  <c r="O12" i="10" s="1"/>
  <c r="N10" i="10"/>
  <c r="O10" i="10" s="1"/>
  <c r="N8" i="10"/>
  <c r="O8" i="10" s="1"/>
  <c r="N13" i="10"/>
  <c r="O13" i="10" s="1"/>
  <c r="N17" i="1"/>
  <c r="O17" i="1" s="1"/>
  <c r="N20" i="1"/>
  <c r="O20" i="1" s="1"/>
  <c r="N14" i="1"/>
  <c r="O14" i="1" s="1"/>
  <c r="N11" i="1"/>
  <c r="O11" i="1" s="1"/>
  <c r="N9" i="14" l="1"/>
  <c r="O9" i="14" s="1"/>
  <c r="N23" i="4"/>
  <c r="O23" i="4" s="1"/>
  <c r="N30" i="4"/>
  <c r="O30" i="4" s="1"/>
  <c r="N15" i="4"/>
  <c r="O15" i="4" s="1"/>
  <c r="N9" i="4"/>
  <c r="O9" i="4" s="1"/>
  <c r="N11" i="4"/>
  <c r="O11" i="4" s="1"/>
  <c r="N18" i="4"/>
  <c r="O18" i="4" s="1"/>
  <c r="N32" i="4"/>
  <c r="O32" i="4" s="1"/>
  <c r="N17" i="4"/>
  <c r="O17" i="4" s="1"/>
  <c r="N31" i="4"/>
  <c r="O31" i="4" s="1"/>
  <c r="M8" i="17"/>
  <c r="M9" i="17"/>
  <c r="M10" i="17"/>
  <c r="M8" i="15"/>
  <c r="N8" i="15" s="1"/>
  <c r="N8" i="14"/>
  <c r="O8" i="14" s="1"/>
  <c r="N12" i="13"/>
  <c r="O12" i="13" s="1"/>
  <c r="N10" i="13"/>
  <c r="O10" i="13" s="1"/>
  <c r="N9" i="13"/>
  <c r="O9" i="13" s="1"/>
  <c r="N8" i="13"/>
  <c r="O8" i="13" s="1"/>
  <c r="N11" i="13"/>
  <c r="O11" i="13" s="1"/>
  <c r="N8" i="12"/>
  <c r="O8" i="12" s="1"/>
  <c r="N8" i="11"/>
  <c r="O8" i="11" s="1"/>
  <c r="N9" i="11"/>
  <c r="O9" i="11" s="1"/>
  <c r="N9" i="10"/>
  <c r="O9" i="10" s="1"/>
  <c r="N8" i="8"/>
  <c r="O8" i="8" s="1"/>
  <c r="N9" i="8"/>
  <c r="N14" i="7"/>
  <c r="O14" i="7" s="1"/>
  <c r="N21" i="4"/>
  <c r="O21" i="4" s="1"/>
  <c r="N33" i="4"/>
  <c r="O33" i="4" s="1"/>
  <c r="N28" i="4"/>
  <c r="O28" i="4" s="1"/>
  <c r="N22" i="4"/>
  <c r="O22" i="4" s="1"/>
  <c r="N14" i="4"/>
  <c r="O14" i="4" s="1"/>
  <c r="N15" i="3"/>
  <c r="O15" i="3" s="1"/>
  <c r="N16" i="1"/>
  <c r="O16" i="1" s="1"/>
  <c r="N19" i="1"/>
  <c r="O19" i="1" s="1"/>
  <c r="N12" i="1"/>
  <c r="O12" i="1" s="1"/>
  <c r="N9" i="1"/>
  <c r="O9" i="1" s="1"/>
  <c r="N18" i="1"/>
  <c r="O18" i="1" s="1"/>
  <c r="N13" i="1"/>
  <c r="O13" i="1" s="1"/>
  <c r="N10" i="1"/>
  <c r="O10" i="1" s="1"/>
  <c r="N8" i="1"/>
  <c r="O8" i="1" s="1"/>
  <c r="N8" i="17" l="1"/>
  <c r="N9" i="17"/>
  <c r="O9" i="8"/>
  <c r="N10" i="17"/>
</calcChain>
</file>

<file path=xl/sharedStrings.xml><?xml version="1.0" encoding="utf-8"?>
<sst xmlns="http://schemas.openxmlformats.org/spreadsheetml/2006/main" count="777" uniqueCount="201">
  <si>
    <t>Rang</t>
  </si>
  <si>
    <t>Kl.</t>
  </si>
  <si>
    <t>Cat.</t>
  </si>
  <si>
    <t>Ruiter</t>
  </si>
  <si>
    <t>Punten</t>
  </si>
  <si>
    <t>Hulpkolom1</t>
  </si>
  <si>
    <t>Hulpkolom2</t>
  </si>
  <si>
    <t>Gereden wedstrijden</t>
  </si>
  <si>
    <t>Ver.plaats</t>
  </si>
  <si>
    <t>Pony</t>
  </si>
  <si>
    <t>C</t>
  </si>
  <si>
    <t>L2</t>
  </si>
  <si>
    <t>M1</t>
  </si>
  <si>
    <t>Z2</t>
  </si>
  <si>
    <t>Z1</t>
  </si>
  <si>
    <t>D/E</t>
  </si>
  <si>
    <t>B</t>
  </si>
  <si>
    <t>L1</t>
  </si>
  <si>
    <t>A/B</t>
  </si>
  <si>
    <t>Heerjansruitertjes, PC. De</t>
  </si>
  <si>
    <t>Isidorus, PC. St.</t>
  </si>
  <si>
    <t>Concordia Florebit, PC.</t>
  </si>
  <si>
    <t>Goghruiters, PC. Van</t>
  </si>
  <si>
    <t>Florian Stables</t>
  </si>
  <si>
    <t>Vereniging</t>
  </si>
  <si>
    <t>Door Wilskracht Sterk, PC.</t>
  </si>
  <si>
    <t>Trouwe Vriendjes, PC. De</t>
  </si>
  <si>
    <t>Door Eenheid Sterk, PC.</t>
  </si>
  <si>
    <t>Hispo (HSV.), PC.</t>
  </si>
  <si>
    <t>Prinses Irene, PC.</t>
  </si>
  <si>
    <t>Grensruitertjes, PC de</t>
  </si>
  <si>
    <t>?</t>
  </si>
  <si>
    <t>Prins Auvergne, PC.</t>
  </si>
  <si>
    <t>Oranje Ruiters, PC.</t>
  </si>
  <si>
    <t>The Country Rider, PC.</t>
  </si>
  <si>
    <t>Wouw Vooruit, PC.</t>
  </si>
  <si>
    <t>Ons Genoegen, PC.</t>
  </si>
  <si>
    <t>Grensruitertjes, PC. De</t>
  </si>
  <si>
    <t>M2</t>
  </si>
  <si>
    <t>Heer Jan's Ruiters, RV.</t>
  </si>
  <si>
    <t xml:space="preserve">ZIE JE EEN FOUT MELDT DIT DAN VIA MAIL: PONYDRESSUUR@KRINGWESTBRABANT.NL OF WHATSAPP: 0646988936. </t>
  </si>
  <si>
    <t>IEDERE RUITER IS ZELF VERANTWOORDELIJK VOOR ZIJN/HAAR STARTGERECHTIGHEID, ZIE KNHS.NL/WEDSTRIJDORGANISATIE</t>
  </si>
  <si>
    <t xml:space="preserve">Sue Fredrikze </t>
  </si>
  <si>
    <t xml:space="preserve">Afvaardigingen naar regiokampioenschappen: </t>
  </si>
  <si>
    <t xml:space="preserve">Pip Fredrikze </t>
  </si>
  <si>
    <t xml:space="preserve">Julia Akkermans </t>
  </si>
  <si>
    <t>PC Heerjansruitertjes</t>
  </si>
  <si>
    <t>PC van Goghruiters</t>
  </si>
  <si>
    <t>Valerie Rodenburg</t>
  </si>
  <si>
    <t>Floor Meesters</t>
  </si>
  <si>
    <t>PC Wouw vooruit</t>
  </si>
  <si>
    <t xml:space="preserve">WEST BRABANT CUP pony dressuur </t>
  </si>
  <si>
    <t xml:space="preserve">Suze Elst </t>
  </si>
  <si>
    <t xml:space="preserve">Frisia's Crystal Gold </t>
  </si>
  <si>
    <t>Inara Benemar</t>
  </si>
  <si>
    <t xml:space="preserve">Fien Cerstiaens </t>
  </si>
  <si>
    <t xml:space="preserve">WEST BRABANT CUP dressuur ponies </t>
  </si>
  <si>
    <t>Achtmaal</t>
  </si>
  <si>
    <t xml:space="preserve">Justin </t>
  </si>
  <si>
    <t xml:space="preserve">Ivy Nooteboom </t>
  </si>
  <si>
    <t>PC door eenheid sterk</t>
  </si>
  <si>
    <t>Eikenhorst's Elisa</t>
  </si>
  <si>
    <t>Sue Fredrikze</t>
  </si>
  <si>
    <t xml:space="preserve">B </t>
  </si>
  <si>
    <t>I'm Special JVDB</t>
  </si>
  <si>
    <t>Chaam</t>
  </si>
  <si>
    <t xml:space="preserve">Huijbergen </t>
  </si>
  <si>
    <t xml:space="preserve">Chanou </t>
  </si>
  <si>
    <t xml:space="preserve">PC Heerjansruitertjes </t>
  </si>
  <si>
    <t xml:space="preserve">Ammelie Oomen </t>
  </si>
  <si>
    <t xml:space="preserve">Willow Tree Garwyn </t>
  </si>
  <si>
    <t xml:space="preserve">PC van Goghruiters </t>
  </si>
  <si>
    <t xml:space="preserve">Bente Akkermans </t>
  </si>
  <si>
    <t xml:space="preserve">Beat itt </t>
  </si>
  <si>
    <t>Fien Cerstiaens</t>
  </si>
  <si>
    <t>Spirit den Tip</t>
  </si>
  <si>
    <t xml:space="preserve">Kyara Bruinsel </t>
  </si>
  <si>
    <t xml:space="preserve">Cookie </t>
  </si>
  <si>
    <t xml:space="preserve">PC van Goghruitertjes </t>
  </si>
  <si>
    <t>A</t>
  </si>
  <si>
    <t xml:space="preserve">Aniek van Aert </t>
  </si>
  <si>
    <t xml:space="preserve">Danone Bloemendael </t>
  </si>
  <si>
    <t>PC concordia Florebit</t>
  </si>
  <si>
    <t xml:space="preserve">Fenne Knopjes </t>
  </si>
  <si>
    <t xml:space="preserve">G-star </t>
  </si>
  <si>
    <t>PC t Bergse Bos</t>
  </si>
  <si>
    <t xml:space="preserve">Amber de Weert </t>
  </si>
  <si>
    <t xml:space="preserve">Brodella Spirit </t>
  </si>
  <si>
    <t>PC Wou vooruit</t>
  </si>
  <si>
    <t>Hymke van den Berg</t>
  </si>
  <si>
    <t xml:space="preserve">Kiera </t>
  </si>
  <si>
    <t xml:space="preserve">PC Hippisch centrum Piaffe </t>
  </si>
  <si>
    <t>Liz Van Kempen</t>
  </si>
  <si>
    <t xml:space="preserve">Millstream's Pamela </t>
  </si>
  <si>
    <t xml:space="preserve">Commor Adam </t>
  </si>
  <si>
    <t>Miss Madie</t>
  </si>
  <si>
    <t xml:space="preserve">PC cvan Goghruiters </t>
  </si>
  <si>
    <t xml:space="preserve">Liv Pauwels </t>
  </si>
  <si>
    <t>Happinez</t>
  </si>
  <si>
    <t xml:space="preserve">Anna-Lot Matthysen </t>
  </si>
  <si>
    <t>Nebo Terry</t>
  </si>
  <si>
    <t>Black Pearl Rosey</t>
  </si>
  <si>
    <t xml:space="preserve">Josephine Rodenburg </t>
  </si>
  <si>
    <t xml:space="preserve">Sloot's Sir Thor </t>
  </si>
  <si>
    <t xml:space="preserve">Jikle Jochems </t>
  </si>
  <si>
    <t>Cummerpark Joey</t>
  </si>
  <si>
    <t xml:space="preserve">Ise Baremans </t>
  </si>
  <si>
    <t>Denzell van 't Luykinkbosch</t>
  </si>
  <si>
    <t xml:space="preserve">Isa Moelands </t>
  </si>
  <si>
    <t xml:space="preserve">Jana Embrechts </t>
  </si>
  <si>
    <t>Beukenoord's Baquebeau</t>
  </si>
  <si>
    <t xml:space="preserve">Sara van Gaans </t>
  </si>
  <si>
    <t>Nacho</t>
  </si>
  <si>
    <t xml:space="preserve"> Oostdijk's Ceridwen Mellon </t>
  </si>
  <si>
    <t xml:space="preserve">Liz van Kempen </t>
  </si>
  <si>
    <t xml:space="preserve">Millstream's Rico </t>
  </si>
  <si>
    <t xml:space="preserve">Anna-Lot Mathysen </t>
  </si>
  <si>
    <t xml:space="preserve">Alberto </t>
  </si>
  <si>
    <t>Anisa Benemar</t>
  </si>
  <si>
    <t xml:space="preserve">La Frontera's Vaiana </t>
  </si>
  <si>
    <t xml:space="preserve">Shadow </t>
  </si>
  <si>
    <t xml:space="preserve">Lois Hulhoven </t>
  </si>
  <si>
    <t xml:space="preserve">Golden Devil </t>
  </si>
  <si>
    <t xml:space="preserve">Amelie Klinkenberg </t>
  </si>
  <si>
    <t>Beauty</t>
  </si>
  <si>
    <t xml:space="preserve">Inara Benamar </t>
  </si>
  <si>
    <t>La Frontera's Fleur</t>
  </si>
  <si>
    <t xml:space="preserve">Gomes </t>
  </si>
  <si>
    <t>PC Concordia Florebit</t>
  </si>
  <si>
    <t xml:space="preserve">Lieke van den Broek </t>
  </si>
  <si>
    <t xml:space="preserve">Diddl </t>
  </si>
  <si>
    <t xml:space="preserve">PC ons genoegen </t>
  </si>
  <si>
    <t xml:space="preserve">Presley </t>
  </si>
  <si>
    <t xml:space="preserve">Maud Schenk </t>
  </si>
  <si>
    <t>Gwenny</t>
  </si>
  <si>
    <t xml:space="preserve">Reekamps's Solomon </t>
  </si>
  <si>
    <t>Laminka's Loise 013FV</t>
  </si>
  <si>
    <t xml:space="preserve">Floris </t>
  </si>
  <si>
    <t>x</t>
  </si>
  <si>
    <t xml:space="preserve">Maxime Broekhuizen </t>
  </si>
  <si>
    <t>Deejay</t>
  </si>
  <si>
    <t xml:space="preserve">Thirza Vermeulen </t>
  </si>
  <si>
    <t>Rossum's Higgings</t>
  </si>
  <si>
    <t>Don Allegro</t>
  </si>
  <si>
    <t xml:space="preserve"> PC van Goghruiters </t>
  </si>
  <si>
    <t>Jinthe Trio</t>
  </si>
  <si>
    <t xml:space="preserve">Millstream's No Limit </t>
  </si>
  <si>
    <t xml:space="preserve">PC Wouw vooruit </t>
  </si>
  <si>
    <t xml:space="preserve">Apart van 'f Achterhof </t>
  </si>
  <si>
    <t xml:space="preserve">Lieke de Bruijn  </t>
  </si>
  <si>
    <t>Shadow</t>
  </si>
  <si>
    <t xml:space="preserve">Tess Aerts </t>
  </si>
  <si>
    <t xml:space="preserve">Minoes </t>
  </si>
  <si>
    <t xml:space="preserve">Dewy Saijoen </t>
  </si>
  <si>
    <t xml:space="preserve">Happy lady </t>
  </si>
  <si>
    <t xml:space="preserve">PC Heerjansruiters </t>
  </si>
  <si>
    <t xml:space="preserve">Jasmijn Maris </t>
  </si>
  <si>
    <t>Annahoeve's Elmo</t>
  </si>
  <si>
    <t xml:space="preserve">Castenrayseweg's Tornado WNE </t>
  </si>
  <si>
    <t xml:space="preserve">Louic van Huyck </t>
  </si>
  <si>
    <t>Queen B</t>
  </si>
  <si>
    <t>Corrie van Kiekenboom</t>
  </si>
  <si>
    <t xml:space="preserve"> Dinky Toy GR </t>
  </si>
  <si>
    <t xml:space="preserve">Marly de Bruijn </t>
  </si>
  <si>
    <t>Bakels Cooky</t>
  </si>
  <si>
    <t>Lotte Wouts</t>
  </si>
  <si>
    <t>Fairy</t>
  </si>
  <si>
    <t xml:space="preserve">Dounia Benamar </t>
  </si>
  <si>
    <t xml:space="preserve">La Frontera's Olivia </t>
  </si>
  <si>
    <t>xx</t>
  </si>
  <si>
    <t>Gesa's Farina</t>
  </si>
  <si>
    <t xml:space="preserve">PC concordia Florebit </t>
  </si>
  <si>
    <t xml:space="preserve">Amey-Lynne van Gent </t>
  </si>
  <si>
    <t>Itsy</t>
  </si>
  <si>
    <t xml:space="preserve">Kizzy </t>
  </si>
  <si>
    <t xml:space="preserve">Eloise Hubbers </t>
  </si>
  <si>
    <t xml:space="preserve">Pip </t>
  </si>
  <si>
    <t>Dana de Schutter</t>
  </si>
  <si>
    <t>Olaf</t>
  </si>
  <si>
    <t xml:space="preserve">Sanne de Bruijn </t>
  </si>
  <si>
    <t xml:space="preserve">Comm's forest Wingerd </t>
  </si>
  <si>
    <t xml:space="preserve">PV wouw vooruit </t>
  </si>
  <si>
    <t xml:space="preserve">Esmey Saijoen </t>
  </si>
  <si>
    <t xml:space="preserve">Pip VDV </t>
  </si>
  <si>
    <t xml:space="preserve">Feline de Hoon </t>
  </si>
  <si>
    <t>Bambie</t>
  </si>
  <si>
    <t>Dounia Benamar</t>
  </si>
  <si>
    <t xml:space="preserve">Mr Ros </t>
  </si>
  <si>
    <t xml:space="preserve">Estee van genderen </t>
  </si>
  <si>
    <t xml:space="preserve">Lotte Wouts </t>
  </si>
  <si>
    <t xml:space="preserve">Sunny </t>
  </si>
  <si>
    <t xml:space="preserve">PC Wouw vooruiy </t>
  </si>
  <si>
    <t xml:space="preserve">Fiene van Bergen </t>
  </si>
  <si>
    <t xml:space="preserve">Dennis </t>
  </si>
  <si>
    <t>Gruyter's mellbourne</t>
  </si>
  <si>
    <t xml:space="preserve">Westerbrink's Kjelt </t>
  </si>
  <si>
    <t xml:space="preserve">Renske Monden </t>
  </si>
  <si>
    <t xml:space="preserve">Hilando </t>
  </si>
  <si>
    <t xml:space="preserve">Gruyter's Mellbourne </t>
  </si>
  <si>
    <t>PC Wou Vooruit</t>
  </si>
  <si>
    <t xml:space="preserve">Everwood Koda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</si>
</sst>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name val="Arial"/>
      <family val="2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0E0E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4">
    <xf numFmtId="0" fontId="0" fillId="0" borderId="0" xfId="0"/>
    <xf numFmtId="0" fontId="0" fillId="3" borderId="0" xfId="0" applyFill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1" fillId="3" borderId="4" xfId="0" applyFont="1" applyFill="1" applyBorder="1"/>
    <xf numFmtId="0" fontId="1" fillId="3" borderId="0" xfId="0" applyFont="1" applyFill="1" applyBorder="1"/>
    <xf numFmtId="0" fontId="0" fillId="3" borderId="0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1" fillId="4" borderId="5" xfId="0" applyFont="1" applyFill="1" applyBorder="1" applyAlignment="1">
      <alignment horizontal="center" vertical="center"/>
    </xf>
    <xf numFmtId="0" fontId="2" fillId="0" borderId="0" xfId="0" applyFont="1" applyBorder="1"/>
    <xf numFmtId="1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2" borderId="0" xfId="0" applyFon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Border="1" applyAlignment="1"/>
    <xf numFmtId="0" fontId="2" fillId="0" borderId="0" xfId="0" applyFont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4" fillId="0" borderId="0" xfId="0" applyFont="1" applyBorder="1"/>
    <xf numFmtId="0" fontId="6" fillId="0" borderId="0" xfId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" fontId="3" fillId="0" borderId="0" xfId="0" applyNumberFormat="1" applyFont="1" applyBorder="1" applyAlignment="1">
      <alignment horizontal="center"/>
    </xf>
    <xf numFmtId="0" fontId="7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/>
    <xf numFmtId="0" fontId="8" fillId="2" borderId="0" xfId="0" applyFont="1" applyFill="1" applyBorder="1" applyAlignment="1">
      <alignment horizontal="center"/>
    </xf>
    <xf numFmtId="14" fontId="8" fillId="2" borderId="0" xfId="0" applyNumberFormat="1" applyFont="1" applyFill="1" applyBorder="1" applyAlignment="1">
      <alignment horizontal="center"/>
    </xf>
    <xf numFmtId="0" fontId="8" fillId="2" borderId="10" xfId="0" applyFont="1" applyFill="1" applyBorder="1"/>
    <xf numFmtId="0" fontId="8" fillId="2" borderId="11" xfId="0" applyFont="1" applyFill="1" applyBorder="1"/>
    <xf numFmtId="14" fontId="8" fillId="2" borderId="11" xfId="0" applyNumberFormat="1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9" fillId="5" borderId="13" xfId="0" applyFont="1" applyFill="1" applyBorder="1"/>
    <xf numFmtId="0" fontId="9" fillId="5" borderId="14" xfId="0" applyFont="1" applyFill="1" applyBorder="1"/>
    <xf numFmtId="0" fontId="9" fillId="5" borderId="14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4" xfId="0" applyFont="1" applyFill="1" applyBorder="1"/>
    <xf numFmtId="0" fontId="10" fillId="0" borderId="9" xfId="0" applyFont="1" applyBorder="1"/>
    <xf numFmtId="0" fontId="10" fillId="0" borderId="9" xfId="0" applyFont="1" applyFill="1" applyBorder="1"/>
    <xf numFmtId="0" fontId="10" fillId="0" borderId="9" xfId="0" applyFont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1" fontId="8" fillId="0" borderId="9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9" xfId="0" applyFont="1" applyBorder="1"/>
    <xf numFmtId="1" fontId="8" fillId="0" borderId="9" xfId="0" applyNumberFormat="1" applyFont="1" applyBorder="1" applyAlignment="1">
      <alignment horizontal="center"/>
    </xf>
    <xf numFmtId="0" fontId="8" fillId="0" borderId="9" xfId="0" applyFont="1" applyFill="1" applyBorder="1"/>
    <xf numFmtId="0" fontId="8" fillId="0" borderId="9" xfId="0" applyFont="1" applyBorder="1" applyAlignment="1">
      <alignment horizontal="center"/>
    </xf>
    <xf numFmtId="14" fontId="8" fillId="2" borderId="0" xfId="0" applyNumberFormat="1" applyFont="1" applyFill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10" fillId="0" borderId="16" xfId="0" applyFont="1" applyBorder="1"/>
    <xf numFmtId="0" fontId="10" fillId="0" borderId="16" xfId="0" applyFont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1" fontId="8" fillId="0" borderId="16" xfId="0" applyNumberFormat="1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6" xfId="0" applyFont="1" applyBorder="1"/>
    <xf numFmtId="1" fontId="8" fillId="0" borderId="16" xfId="0" applyNumberFormat="1" applyFont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7" xfId="0" applyFont="1" applyFill="1" applyBorder="1"/>
    <xf numFmtId="0" fontId="8" fillId="2" borderId="18" xfId="0" applyFont="1" applyFill="1" applyBorder="1" applyAlignment="1">
      <alignment horizontal="center"/>
    </xf>
    <xf numFmtId="0" fontId="3" fillId="2" borderId="17" xfId="0" applyFont="1" applyFill="1" applyBorder="1"/>
    <xf numFmtId="0" fontId="9" fillId="2" borderId="13" xfId="0" applyFont="1" applyFill="1" applyBorder="1"/>
    <xf numFmtId="0" fontId="9" fillId="2" borderId="14" xfId="0" applyFont="1" applyFill="1" applyBorder="1"/>
    <xf numFmtId="0" fontId="9" fillId="2" borderId="14" xfId="0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0" xfId="0" applyFont="1" applyFill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9" xfId="0" applyFont="1" applyBorder="1" applyAlignment="1"/>
    <xf numFmtId="1" fontId="8" fillId="0" borderId="0" xfId="0" applyNumberFormat="1" applyFont="1" applyFill="1" applyBorder="1"/>
    <xf numFmtId="1" fontId="8" fillId="0" borderId="9" xfId="0" applyNumberFormat="1" applyFont="1" applyFill="1" applyBorder="1"/>
    <xf numFmtId="0" fontId="10" fillId="0" borderId="9" xfId="0" applyFont="1" applyBorder="1" applyAlignment="1"/>
    <xf numFmtId="0" fontId="8" fillId="0" borderId="9" xfId="0" applyFont="1" applyFill="1" applyBorder="1" applyAlignment="1"/>
    <xf numFmtId="1" fontId="8" fillId="0" borderId="9" xfId="0" applyNumberFormat="1" applyFont="1" applyFill="1" applyBorder="1" applyAlignment="1"/>
    <xf numFmtId="0" fontId="10" fillId="0" borderId="9" xfId="0" applyFont="1" applyFill="1" applyBorder="1" applyAlignment="1"/>
    <xf numFmtId="0" fontId="9" fillId="2" borderId="14" xfId="0" applyFont="1" applyFill="1" applyBorder="1" applyAlignment="1"/>
    <xf numFmtId="0" fontId="10" fillId="0" borderId="16" xfId="0" applyFont="1" applyBorder="1" applyAlignment="1"/>
    <xf numFmtId="0" fontId="8" fillId="0" borderId="16" xfId="0" applyFont="1" applyFill="1" applyBorder="1"/>
    <xf numFmtId="1" fontId="8" fillId="0" borderId="16" xfId="0" applyNumberFormat="1" applyFont="1" applyFill="1" applyBorder="1"/>
    <xf numFmtId="0" fontId="9" fillId="0" borderId="0" xfId="0" applyFont="1" applyBorder="1"/>
    <xf numFmtId="0" fontId="11" fillId="0" borderId="0" xfId="1" applyFont="1" applyBorder="1"/>
    <xf numFmtId="49" fontId="8" fillId="2" borderId="0" xfId="0" applyNumberFormat="1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9" xfId="0" applyFont="1" applyBorder="1"/>
    <xf numFmtId="0" fontId="10" fillId="0" borderId="10" xfId="0" applyFont="1" applyBorder="1"/>
    <xf numFmtId="0" fontId="12" fillId="0" borderId="10" xfId="0" applyFont="1" applyBorder="1"/>
    <xf numFmtId="0" fontId="13" fillId="2" borderId="0" xfId="0" applyFont="1" applyFill="1" applyBorder="1"/>
    <xf numFmtId="0" fontId="14" fillId="2" borderId="0" xfId="0" applyFont="1" applyFill="1" applyBorder="1"/>
    <xf numFmtId="14" fontId="9" fillId="2" borderId="0" xfId="0" applyNumberFormat="1" applyFont="1" applyFill="1" applyBorder="1" applyAlignment="1">
      <alignment horizontal="center"/>
    </xf>
    <xf numFmtId="49" fontId="9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" fillId="0" borderId="10" xfId="0" quotePrefix="1" applyFont="1" applyFill="1" applyBorder="1"/>
    <xf numFmtId="0" fontId="10" fillId="0" borderId="16" xfId="0" applyFont="1" applyFill="1" applyBorder="1"/>
    <xf numFmtId="0" fontId="10" fillId="0" borderId="10" xfId="0" applyFont="1" applyFill="1" applyBorder="1"/>
    <xf numFmtId="0" fontId="0" fillId="0" borderId="0" xfId="0" applyFill="1"/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G5:L8"/>
  <sheetViews>
    <sheetView zoomScale="85" zoomScaleNormal="85" zoomScalePageLayoutView="85" workbookViewId="0">
      <selection activeCell="L7" sqref="L7"/>
    </sheetView>
  </sheetViews>
  <sheetFormatPr defaultColWidth="9.28515625" defaultRowHeight="15" x14ac:dyDescent="0.25"/>
  <cols>
    <col min="1" max="16384" width="9.28515625" style="1"/>
  </cols>
  <sheetData>
    <row r="5" spans="7:12" ht="15.75" thickBot="1" x14ac:dyDescent="0.3"/>
    <row r="6" spans="7:12" x14ac:dyDescent="0.25">
      <c r="G6" s="2"/>
      <c r="H6" s="3"/>
      <c r="I6" s="3"/>
      <c r="J6" s="3"/>
      <c r="K6" s="3"/>
      <c r="L6" s="4"/>
    </row>
    <row r="7" spans="7:12" ht="28.5" x14ac:dyDescent="0.45">
      <c r="G7" s="5" t="s">
        <v>7</v>
      </c>
      <c r="H7" s="6"/>
      <c r="I7" s="7"/>
      <c r="J7" s="7"/>
      <c r="K7" s="7"/>
      <c r="L7" s="11">
        <v>3</v>
      </c>
    </row>
    <row r="8" spans="7:12" ht="15.75" thickBot="1" x14ac:dyDescent="0.3">
      <c r="G8" s="8"/>
      <c r="H8" s="9"/>
      <c r="I8" s="9"/>
      <c r="J8" s="9"/>
      <c r="K8" s="9"/>
      <c r="L8" s="10"/>
    </row>
  </sheetData>
  <dataValidations count="1">
    <dataValidation type="whole" allowBlank="1" showInputMessage="1" showErrorMessage="1" sqref="L7" xr:uid="{00000000-0002-0000-0000-000000000000}">
      <formula1>0</formula1>
      <formula2>6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9"/>
  <sheetViews>
    <sheetView zoomScale="80" zoomScaleNormal="80" zoomScalePageLayoutView="85" workbookViewId="0">
      <selection activeCell="O9" sqref="O9:O15"/>
    </sheetView>
  </sheetViews>
  <sheetFormatPr defaultColWidth="9.28515625" defaultRowHeight="14.25" outlineLevelCol="1" x14ac:dyDescent="0.2"/>
  <cols>
    <col min="1" max="1" width="6.28515625" style="15" bestFit="1" customWidth="1"/>
    <col min="2" max="4" width="35.85546875" style="15" customWidth="1"/>
    <col min="5" max="6" width="6.85546875" style="15" customWidth="1"/>
    <col min="7" max="7" width="26.140625" style="16" hidden="1" customWidth="1"/>
    <col min="8" max="8" width="18.28515625" style="16" customWidth="1"/>
    <col min="9" max="12" width="15.7109375" style="16" customWidth="1"/>
    <col min="13" max="14" width="15.7109375" style="15" customWidth="1" outlineLevel="1"/>
    <col min="15" max="15" width="15.7109375" style="16" customWidth="1"/>
    <col min="16" max="16" width="13.42578125" style="15" bestFit="1" customWidth="1"/>
    <col min="17" max="16384" width="9.28515625" style="15"/>
  </cols>
  <sheetData>
    <row r="1" spans="1:16" ht="23.25" x14ac:dyDescent="0.35">
      <c r="A1" s="106" t="s">
        <v>56</v>
      </c>
      <c r="B1" s="38"/>
      <c r="C1" s="38"/>
      <c r="D1" s="38"/>
      <c r="E1" s="38"/>
      <c r="F1" s="38"/>
      <c r="G1" s="39"/>
      <c r="H1" s="39"/>
      <c r="I1" s="38"/>
      <c r="J1" s="38"/>
      <c r="K1" s="38"/>
      <c r="L1" s="38"/>
      <c r="M1" s="38"/>
      <c r="N1" s="38"/>
      <c r="O1" s="40"/>
      <c r="P1" s="66"/>
    </row>
    <row r="2" spans="1:16" ht="18.75" x14ac:dyDescent="0.3">
      <c r="A2" s="37" t="s">
        <v>40</v>
      </c>
      <c r="B2" s="38"/>
      <c r="C2" s="38"/>
      <c r="D2" s="38"/>
      <c r="E2" s="38"/>
      <c r="F2" s="38"/>
      <c r="G2" s="39"/>
      <c r="H2" s="39"/>
      <c r="I2" s="38"/>
      <c r="J2" s="38"/>
      <c r="K2" s="38"/>
      <c r="L2" s="38"/>
      <c r="M2" s="38"/>
      <c r="N2" s="38"/>
      <c r="O2" s="40"/>
      <c r="P2" s="66"/>
    </row>
    <row r="3" spans="1:16" ht="18.75" x14ac:dyDescent="0.3">
      <c r="A3" s="38"/>
      <c r="B3" s="38"/>
      <c r="C3" s="38"/>
      <c r="D3" s="38"/>
      <c r="E3" s="38"/>
      <c r="F3" s="38"/>
      <c r="G3" s="38"/>
      <c r="H3" s="38"/>
      <c r="I3" s="41"/>
      <c r="J3" s="40"/>
      <c r="K3" s="40"/>
      <c r="L3" s="40"/>
      <c r="M3" s="38"/>
      <c r="N3" s="38"/>
      <c r="O3" s="40"/>
      <c r="P3" s="66"/>
    </row>
    <row r="4" spans="1:16" ht="18.75" x14ac:dyDescent="0.3">
      <c r="A4" s="42" t="s">
        <v>43</v>
      </c>
      <c r="B4" s="43"/>
      <c r="C4" s="43"/>
      <c r="D4" s="43"/>
      <c r="E4" s="43"/>
      <c r="F4" s="43"/>
      <c r="G4" s="43"/>
      <c r="H4" s="43"/>
      <c r="I4" s="44"/>
      <c r="J4" s="76"/>
      <c r="K4" s="76"/>
      <c r="L4" s="76"/>
      <c r="M4" s="43"/>
      <c r="N4" s="43"/>
      <c r="O4" s="45"/>
      <c r="P4" s="66"/>
    </row>
    <row r="5" spans="1:16" ht="18.75" x14ac:dyDescent="0.3">
      <c r="A5" s="77"/>
      <c r="B5" s="38"/>
      <c r="C5" s="38"/>
      <c r="D5" s="38"/>
      <c r="E5" s="38"/>
      <c r="F5" s="38"/>
      <c r="G5" s="40"/>
      <c r="H5" s="109"/>
      <c r="I5" s="107"/>
      <c r="J5" s="109"/>
      <c r="K5" s="40"/>
      <c r="L5" s="40"/>
      <c r="M5" s="38"/>
      <c r="N5" s="38"/>
      <c r="O5" s="78"/>
      <c r="P5" s="66"/>
    </row>
    <row r="6" spans="1:16" ht="14.25" customHeight="1" x14ac:dyDescent="0.3">
      <c r="A6" s="77"/>
      <c r="B6" s="38"/>
      <c r="C6" s="38"/>
      <c r="D6" s="38"/>
      <c r="E6" s="38"/>
      <c r="F6" s="38"/>
      <c r="G6" s="40"/>
      <c r="H6" s="107"/>
      <c r="I6" s="108"/>
      <c r="J6" s="108"/>
      <c r="K6" s="41"/>
      <c r="L6" s="41"/>
      <c r="M6" s="61"/>
      <c r="N6" s="61"/>
      <c r="O6" s="78"/>
      <c r="P6" s="66"/>
    </row>
    <row r="7" spans="1:16" ht="18.75" x14ac:dyDescent="0.3">
      <c r="A7" s="80" t="s">
        <v>0</v>
      </c>
      <c r="B7" s="81" t="s">
        <v>3</v>
      </c>
      <c r="C7" s="81" t="s">
        <v>9</v>
      </c>
      <c r="D7" s="81" t="s">
        <v>24</v>
      </c>
      <c r="E7" s="82" t="s">
        <v>1</v>
      </c>
      <c r="F7" s="82" t="s">
        <v>2</v>
      </c>
      <c r="G7" s="48" t="s">
        <v>24</v>
      </c>
      <c r="H7" s="82" t="s">
        <v>65</v>
      </c>
      <c r="I7" s="82" t="s">
        <v>66</v>
      </c>
      <c r="J7" s="82" t="s">
        <v>57</v>
      </c>
      <c r="K7" s="49"/>
      <c r="L7" s="49"/>
      <c r="M7" s="50" t="s">
        <v>5</v>
      </c>
      <c r="N7" s="50" t="s">
        <v>6</v>
      </c>
      <c r="O7" s="68" t="s">
        <v>4</v>
      </c>
      <c r="P7" s="66"/>
    </row>
    <row r="8" spans="1:16" s="14" customFormat="1" ht="18.75" x14ac:dyDescent="0.3">
      <c r="A8" s="52">
        <v>1</v>
      </c>
      <c r="B8" s="52" t="s">
        <v>106</v>
      </c>
      <c r="C8" s="52" t="s">
        <v>107</v>
      </c>
      <c r="D8" s="52" t="s">
        <v>47</v>
      </c>
      <c r="E8" s="54" t="s">
        <v>11</v>
      </c>
      <c r="F8" s="52" t="s">
        <v>15</v>
      </c>
      <c r="G8" s="54" t="s">
        <v>19</v>
      </c>
      <c r="H8" s="54">
        <v>1</v>
      </c>
      <c r="I8" s="54">
        <v>3</v>
      </c>
      <c r="J8" s="55"/>
      <c r="K8" s="55"/>
      <c r="L8" s="56"/>
      <c r="M8" s="59">
        <f>IF(OR('Gereden wedstrijden'!$L$7=3,'Gereden wedstrijden'!$L$7=3),LARGE(H8:L8,1),0)</f>
        <v>3</v>
      </c>
      <c r="N8" s="59">
        <f>IF('Gereden wedstrijden'!$L$7=5,LARGE(I8:L8,2),0)</f>
        <v>0</v>
      </c>
      <c r="O8" s="56">
        <f>SUM(H8:L8)-SUM(M8:N8)</f>
        <v>1</v>
      </c>
      <c r="P8" s="84"/>
    </row>
    <row r="9" spans="1:16" ht="18.75" x14ac:dyDescent="0.3">
      <c r="A9" s="51">
        <v>2</v>
      </c>
      <c r="B9" s="51" t="s">
        <v>108</v>
      </c>
      <c r="C9" s="51" t="s">
        <v>64</v>
      </c>
      <c r="D9" s="51" t="s">
        <v>47</v>
      </c>
      <c r="E9" s="53" t="s">
        <v>11</v>
      </c>
      <c r="F9" s="51" t="s">
        <v>15</v>
      </c>
      <c r="G9" s="53" t="s">
        <v>19</v>
      </c>
      <c r="H9" s="53">
        <v>2</v>
      </c>
      <c r="I9" s="53">
        <v>2</v>
      </c>
      <c r="J9" s="55"/>
      <c r="K9" s="55"/>
      <c r="L9" s="56"/>
      <c r="M9" s="59">
        <f>IF(OR('Gereden wedstrijden'!$L$7=3,'Gereden wedstrijden'!$L$7=3),LARGE(H9:L9,1),0)</f>
        <v>2</v>
      </c>
      <c r="N9" s="57">
        <f>IF('Gereden wedstrijden'!$L$7=5,LARGE(I9:L9,2),0)</f>
        <v>0</v>
      </c>
      <c r="O9" s="56">
        <f t="shared" ref="O9:O14" si="0">SUM(H9:L9)-SUM(M9:N9)</f>
        <v>2</v>
      </c>
      <c r="P9" s="66"/>
    </row>
    <row r="10" spans="1:16" ht="18.75" x14ac:dyDescent="0.3">
      <c r="A10" s="51">
        <v>3</v>
      </c>
      <c r="B10" s="102" t="s">
        <v>109</v>
      </c>
      <c r="C10" s="102" t="s">
        <v>110</v>
      </c>
      <c r="D10" s="51" t="s">
        <v>47</v>
      </c>
      <c r="E10" s="53" t="s">
        <v>11</v>
      </c>
      <c r="F10" s="51" t="s">
        <v>15</v>
      </c>
      <c r="G10" s="53" t="s">
        <v>19</v>
      </c>
      <c r="H10" s="53">
        <v>3</v>
      </c>
      <c r="I10" s="53" t="s">
        <v>138</v>
      </c>
      <c r="J10" s="55"/>
      <c r="K10" s="55"/>
      <c r="L10" s="56"/>
      <c r="M10" s="59">
        <f>IF(OR('Gereden wedstrijden'!$L$7=3,'Gereden wedstrijden'!$L$7=3),LARGE(H10:L10,1),0)</f>
        <v>3</v>
      </c>
      <c r="N10" s="57">
        <f>IF('Gereden wedstrijden'!$L$7=5,LARGE(I10:L10,2),0)</f>
        <v>0</v>
      </c>
      <c r="O10" s="56">
        <f t="shared" si="0"/>
        <v>0</v>
      </c>
      <c r="P10" s="66"/>
    </row>
    <row r="11" spans="1:16" ht="18.75" x14ac:dyDescent="0.3">
      <c r="A11" s="51">
        <v>4</v>
      </c>
      <c r="B11" s="51" t="s">
        <v>111</v>
      </c>
      <c r="C11" s="51" t="s">
        <v>112</v>
      </c>
      <c r="D11" s="51" t="s">
        <v>46</v>
      </c>
      <c r="E11" s="53" t="s">
        <v>11</v>
      </c>
      <c r="F11" s="51" t="s">
        <v>15</v>
      </c>
      <c r="G11" s="53" t="s">
        <v>21</v>
      </c>
      <c r="H11" s="53">
        <v>4</v>
      </c>
      <c r="I11" s="53" t="s">
        <v>138</v>
      </c>
      <c r="J11" s="55"/>
      <c r="K11" s="55"/>
      <c r="L11" s="56"/>
      <c r="M11" s="59">
        <f>IF(OR('Gereden wedstrijden'!$L$7=3,'Gereden wedstrijden'!$L$7=3),LARGE(H11:L11,1),0)</f>
        <v>4</v>
      </c>
      <c r="N11" s="57"/>
      <c r="O11" s="56">
        <f>SUM(H11:L11)-SUM(M11:N11)</f>
        <v>0</v>
      </c>
      <c r="P11" s="66"/>
    </row>
    <row r="12" spans="1:16" ht="18.75" x14ac:dyDescent="0.3">
      <c r="A12" s="51">
        <v>5</v>
      </c>
      <c r="B12" s="51" t="s">
        <v>196</v>
      </c>
      <c r="C12" s="51" t="s">
        <v>197</v>
      </c>
      <c r="D12" s="51" t="s">
        <v>171</v>
      </c>
      <c r="E12" s="53" t="s">
        <v>11</v>
      </c>
      <c r="F12" s="51" t="s">
        <v>15</v>
      </c>
      <c r="G12" s="53" t="s">
        <v>33</v>
      </c>
      <c r="H12" s="53" t="s">
        <v>138</v>
      </c>
      <c r="I12" s="53">
        <v>1</v>
      </c>
      <c r="J12" s="56"/>
      <c r="K12" s="56"/>
      <c r="L12" s="56"/>
      <c r="M12" s="59">
        <f>IF(OR('Gereden wedstrijden'!$L$7=3,'Gereden wedstrijden'!$L$7=3),LARGE(H12:L12,1),0)</f>
        <v>1</v>
      </c>
      <c r="N12" s="57">
        <f>IF('Gereden wedstrijden'!$L$7=5,LARGE(I12:L12,2),0)</f>
        <v>0</v>
      </c>
      <c r="O12" s="56">
        <f t="shared" si="0"/>
        <v>0</v>
      </c>
      <c r="P12" s="66"/>
    </row>
    <row r="13" spans="1:16" ht="18.75" x14ac:dyDescent="0.3">
      <c r="A13" s="51">
        <v>6</v>
      </c>
      <c r="B13" s="103"/>
      <c r="C13" s="103"/>
      <c r="D13" s="51"/>
      <c r="E13" s="53" t="s">
        <v>11</v>
      </c>
      <c r="F13" s="51" t="s">
        <v>15</v>
      </c>
      <c r="G13" s="53" t="s">
        <v>19</v>
      </c>
      <c r="H13" s="53"/>
      <c r="I13" s="53"/>
      <c r="J13" s="55"/>
      <c r="K13" s="55"/>
      <c r="L13" s="56"/>
      <c r="M13" s="59" t="e">
        <f>IF(OR('Gereden wedstrijden'!$L$7=3,'Gereden wedstrijden'!$L$7=3),LARGE(H13:L13,1),0)</f>
        <v>#NUM!</v>
      </c>
      <c r="N13" s="57">
        <f>IF('Gereden wedstrijden'!$L$7=5,LARGE(I13:L13,2),0)</f>
        <v>0</v>
      </c>
      <c r="O13" s="56" t="e">
        <f t="shared" si="0"/>
        <v>#NUM!</v>
      </c>
      <c r="P13" s="66"/>
    </row>
    <row r="14" spans="1:16" ht="18.75" x14ac:dyDescent="0.3">
      <c r="A14" s="51">
        <v>7</v>
      </c>
      <c r="B14" s="103"/>
      <c r="C14" s="103"/>
      <c r="D14" s="51"/>
      <c r="E14" s="53" t="s">
        <v>11</v>
      </c>
      <c r="F14" s="51" t="s">
        <v>15</v>
      </c>
      <c r="G14" s="53" t="s">
        <v>19</v>
      </c>
      <c r="H14" s="53"/>
      <c r="I14" s="53"/>
      <c r="J14" s="56"/>
      <c r="K14" s="56"/>
      <c r="L14" s="56"/>
      <c r="M14" s="59" t="e">
        <f>IF(OR('Gereden wedstrijden'!$L$7=3,'Gereden wedstrijden'!$L$7=3),LARGE(H14:L14,1),0)</f>
        <v>#NUM!</v>
      </c>
      <c r="N14" s="57">
        <f>IF('Gereden wedstrijden'!$L$7=5,LARGE(I14:L14,2),0)</f>
        <v>0</v>
      </c>
      <c r="O14" s="56" t="e">
        <f t="shared" si="0"/>
        <v>#NUM!</v>
      </c>
      <c r="P14" s="66"/>
    </row>
    <row r="15" spans="1:16" ht="18.75" x14ac:dyDescent="0.3">
      <c r="A15" s="51">
        <v>8</v>
      </c>
      <c r="B15" s="51"/>
      <c r="C15" s="51"/>
      <c r="D15" s="51"/>
      <c r="E15" s="53" t="s">
        <v>11</v>
      </c>
      <c r="F15" s="51" t="s">
        <v>15</v>
      </c>
      <c r="G15" s="53" t="s">
        <v>32</v>
      </c>
      <c r="H15" s="53"/>
      <c r="I15" s="53"/>
      <c r="J15" s="60"/>
      <c r="K15" s="60"/>
      <c r="L15" s="60"/>
      <c r="M15" s="59"/>
      <c r="N15" s="57"/>
      <c r="O15" s="56"/>
      <c r="P15" s="66"/>
    </row>
    <row r="16" spans="1:16" ht="18.75" x14ac:dyDescent="0.3">
      <c r="A16" s="51">
        <v>9</v>
      </c>
      <c r="B16" s="51"/>
      <c r="C16" s="51"/>
      <c r="D16" s="51"/>
      <c r="E16" s="53" t="s">
        <v>11</v>
      </c>
      <c r="F16" s="51" t="s">
        <v>15</v>
      </c>
      <c r="G16" s="53" t="s">
        <v>34</v>
      </c>
      <c r="H16" s="53"/>
      <c r="I16" s="53"/>
      <c r="J16" s="56"/>
      <c r="K16" s="56"/>
      <c r="L16" s="56"/>
      <c r="M16" s="57"/>
      <c r="N16" s="57"/>
      <c r="O16" s="60"/>
      <c r="P16" s="66"/>
    </row>
    <row r="17" spans="1:16" ht="18.75" x14ac:dyDescent="0.3">
      <c r="A17" s="51">
        <v>10</v>
      </c>
      <c r="B17" s="51"/>
      <c r="C17" s="51"/>
      <c r="D17" s="51"/>
      <c r="E17" s="53" t="s">
        <v>11</v>
      </c>
      <c r="F17" s="51" t="s">
        <v>15</v>
      </c>
      <c r="G17" s="53" t="s">
        <v>19</v>
      </c>
      <c r="H17" s="53"/>
      <c r="I17" s="53"/>
      <c r="J17" s="60"/>
      <c r="K17" s="60"/>
      <c r="L17" s="60"/>
      <c r="M17" s="57"/>
      <c r="N17" s="57"/>
      <c r="O17" s="60"/>
      <c r="P17" s="66"/>
    </row>
    <row r="18" spans="1:16" ht="18.75" x14ac:dyDescent="0.3">
      <c r="A18" s="62"/>
      <c r="B18" s="62"/>
      <c r="C18" s="62"/>
      <c r="D18" s="62"/>
      <c r="E18" s="63"/>
      <c r="F18" s="63"/>
      <c r="G18" s="63"/>
      <c r="H18" s="63"/>
      <c r="I18" s="63"/>
      <c r="J18" s="64"/>
      <c r="K18" s="64"/>
      <c r="L18" s="65"/>
      <c r="M18" s="66"/>
      <c r="N18" s="66"/>
      <c r="O18" s="67"/>
      <c r="P18" s="66"/>
    </row>
    <row r="19" spans="1:16" x14ac:dyDescent="0.2">
      <c r="A19" s="12"/>
      <c r="E19" s="18"/>
      <c r="F19" s="18"/>
      <c r="G19" s="18"/>
      <c r="H19" s="18"/>
    </row>
  </sheetData>
  <sortState xmlns:xlrd2="http://schemas.microsoft.com/office/spreadsheetml/2017/richdata2" ref="B8:O17">
    <sortCondition ref="O8:O17"/>
  </sortState>
  <phoneticPr fontId="5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2"/>
  <sheetViews>
    <sheetView zoomScale="85" zoomScaleNormal="85" workbookViewId="0">
      <selection activeCell="I10" sqref="I10"/>
    </sheetView>
  </sheetViews>
  <sheetFormatPr defaultColWidth="9.28515625" defaultRowHeight="14.25" outlineLevelCol="1" x14ac:dyDescent="0.2"/>
  <cols>
    <col min="1" max="1" width="6.28515625" style="15" bestFit="1" customWidth="1"/>
    <col min="2" max="4" width="35.7109375" style="15" customWidth="1"/>
    <col min="5" max="6" width="6.85546875" style="15" customWidth="1"/>
    <col min="7" max="7" width="26.85546875" style="23" hidden="1" customWidth="1"/>
    <col min="8" max="8" width="18.85546875" style="23" customWidth="1"/>
    <col min="9" max="12" width="16.7109375" style="15" customWidth="1"/>
    <col min="13" max="14" width="16.7109375" style="15" hidden="1" customWidth="1" outlineLevel="1"/>
    <col min="15" max="15" width="16.7109375" style="16" customWidth="1" collapsed="1"/>
    <col min="16" max="16384" width="9.28515625" style="15"/>
  </cols>
  <sheetData>
    <row r="1" spans="1:15" ht="23.25" x14ac:dyDescent="0.35">
      <c r="A1" s="106" t="s">
        <v>56</v>
      </c>
      <c r="B1" s="38"/>
      <c r="C1" s="38"/>
      <c r="D1" s="38"/>
      <c r="E1" s="38"/>
      <c r="F1" s="38"/>
      <c r="G1" s="39"/>
      <c r="H1" s="39"/>
      <c r="I1" s="38"/>
      <c r="J1" s="38"/>
      <c r="K1" s="38"/>
      <c r="L1" s="38"/>
      <c r="M1" s="38"/>
      <c r="N1" s="38"/>
      <c r="O1" s="40"/>
    </row>
    <row r="2" spans="1:15" ht="18.75" x14ac:dyDescent="0.3">
      <c r="A2" s="37" t="s">
        <v>40</v>
      </c>
      <c r="B2" s="38"/>
      <c r="C2" s="38"/>
      <c r="D2" s="38"/>
      <c r="E2" s="38"/>
      <c r="F2" s="38"/>
      <c r="G2" s="39"/>
      <c r="H2" s="39"/>
      <c r="I2" s="38"/>
      <c r="J2" s="38"/>
      <c r="K2" s="38"/>
      <c r="L2" s="38"/>
      <c r="M2" s="38"/>
      <c r="N2" s="38"/>
      <c r="O2" s="40"/>
    </row>
    <row r="3" spans="1:15" ht="18.75" x14ac:dyDescent="0.3">
      <c r="A3" s="38"/>
      <c r="B3" s="38"/>
      <c r="C3" s="38"/>
      <c r="D3" s="38"/>
      <c r="E3" s="38"/>
      <c r="F3" s="38"/>
      <c r="G3" s="38"/>
      <c r="H3" s="38"/>
      <c r="I3" s="41"/>
      <c r="J3" s="40"/>
      <c r="K3" s="40"/>
      <c r="L3" s="40"/>
      <c r="M3" s="38"/>
      <c r="N3" s="38"/>
      <c r="O3" s="40"/>
    </row>
    <row r="4" spans="1:15" ht="18.75" x14ac:dyDescent="0.3">
      <c r="A4" s="42"/>
      <c r="B4" s="43"/>
      <c r="C4" s="43"/>
      <c r="D4" s="43"/>
      <c r="E4" s="43"/>
      <c r="F4" s="43"/>
      <c r="G4" s="43"/>
      <c r="H4" s="43"/>
      <c r="I4" s="44"/>
      <c r="J4" s="76"/>
      <c r="K4" s="76"/>
      <c r="L4" s="76"/>
      <c r="M4" s="43"/>
      <c r="N4" s="43"/>
      <c r="O4" s="45"/>
    </row>
    <row r="5" spans="1:15" ht="18.75" x14ac:dyDescent="0.3">
      <c r="A5" s="77"/>
      <c r="B5" s="38"/>
      <c r="C5" s="38"/>
      <c r="D5" s="38"/>
      <c r="E5" s="38"/>
      <c r="F5" s="38"/>
      <c r="G5" s="39"/>
      <c r="H5" s="39"/>
      <c r="I5" s="41"/>
      <c r="J5" s="40"/>
      <c r="K5" s="40"/>
      <c r="L5" s="40"/>
      <c r="M5" s="38"/>
      <c r="N5" s="38"/>
      <c r="O5" s="78"/>
    </row>
    <row r="6" spans="1:15" ht="14.25" customHeight="1" x14ac:dyDescent="0.3">
      <c r="A6" s="77"/>
      <c r="B6" s="38"/>
      <c r="C6" s="38"/>
      <c r="D6" s="38"/>
      <c r="E6" s="38"/>
      <c r="F6" s="38"/>
      <c r="G6" s="39"/>
      <c r="H6" s="107"/>
      <c r="I6" s="108"/>
      <c r="J6" s="108"/>
      <c r="K6" s="41"/>
      <c r="L6" s="41"/>
      <c r="M6" s="61"/>
      <c r="N6" s="61"/>
      <c r="O6" s="78"/>
    </row>
    <row r="7" spans="1:15" ht="18.75" x14ac:dyDescent="0.3">
      <c r="A7" s="80" t="s">
        <v>0</v>
      </c>
      <c r="B7" s="81" t="s">
        <v>3</v>
      </c>
      <c r="C7" s="81" t="s">
        <v>9</v>
      </c>
      <c r="D7" s="81" t="s">
        <v>24</v>
      </c>
      <c r="E7" s="82" t="s">
        <v>1</v>
      </c>
      <c r="F7" s="82" t="s">
        <v>2</v>
      </c>
      <c r="G7" s="94" t="s">
        <v>24</v>
      </c>
      <c r="H7" s="82" t="s">
        <v>65</v>
      </c>
      <c r="I7" s="82" t="s">
        <v>66</v>
      </c>
      <c r="J7" s="82" t="s">
        <v>57</v>
      </c>
      <c r="K7" s="49"/>
      <c r="L7" s="49"/>
      <c r="M7" s="50" t="s">
        <v>5</v>
      </c>
      <c r="N7" s="50" t="s">
        <v>6</v>
      </c>
      <c r="O7" s="68" t="s">
        <v>4</v>
      </c>
    </row>
    <row r="8" spans="1:15" s="14" customFormat="1" ht="18.75" x14ac:dyDescent="0.3">
      <c r="A8" s="59">
        <v>1</v>
      </c>
      <c r="B8" s="52" t="s">
        <v>72</v>
      </c>
      <c r="C8" s="52" t="s">
        <v>73</v>
      </c>
      <c r="D8" s="52" t="s">
        <v>68</v>
      </c>
      <c r="E8" s="54" t="s">
        <v>12</v>
      </c>
      <c r="F8" s="54" t="s">
        <v>79</v>
      </c>
      <c r="G8" s="93" t="s">
        <v>19</v>
      </c>
      <c r="H8" s="93">
        <v>1</v>
      </c>
      <c r="I8" s="59">
        <v>1</v>
      </c>
      <c r="J8" s="89"/>
      <c r="K8" s="89"/>
      <c r="L8" s="59"/>
      <c r="M8" s="96">
        <f>IF(OR('Gereden wedstrijden'!$L$7=3,'Gereden wedstrijden'!$L$7=3),LARGE(H8:L8,1),0)</f>
        <v>1</v>
      </c>
      <c r="N8" s="59">
        <f>IF('Gereden wedstrijden'!$L$7=5,LARGE(I8:L8,2),0)</f>
        <v>0</v>
      </c>
      <c r="O8" s="73">
        <f>SUM(H8:L8)-SUM(M8:N8)</f>
        <v>1</v>
      </c>
    </row>
    <row r="9" spans="1:15" ht="18.75" x14ac:dyDescent="0.3">
      <c r="A9" s="69">
        <v>2</v>
      </c>
      <c r="B9" s="69" t="s">
        <v>74</v>
      </c>
      <c r="C9" s="69" t="s">
        <v>75</v>
      </c>
      <c r="D9" s="69" t="s">
        <v>50</v>
      </c>
      <c r="E9" s="70" t="s">
        <v>12</v>
      </c>
      <c r="F9" s="70" t="s">
        <v>16</v>
      </c>
      <c r="G9" s="95" t="s">
        <v>19</v>
      </c>
      <c r="H9" s="95">
        <v>2</v>
      </c>
      <c r="I9" s="96">
        <v>2</v>
      </c>
      <c r="J9" s="97"/>
      <c r="K9" s="97"/>
      <c r="L9" s="96"/>
      <c r="M9" s="74">
        <f>IF(OR('Gereden wedstrijden'!$L$7=3,'Gereden wedstrijden'!$L$7=3),LARGE(H9:L9,1),0)</f>
        <v>2</v>
      </c>
      <c r="N9" s="74">
        <f>IF('Gereden wedstrijden'!$L$7=5,LARGE(I9:L9,2),0)</f>
        <v>0</v>
      </c>
      <c r="O9" s="83">
        <f>SUM(H9:L9)-SUM(M9:N9)</f>
        <v>2</v>
      </c>
    </row>
    <row r="10" spans="1:15" ht="18.75" x14ac:dyDescent="0.3">
      <c r="A10" s="57">
        <v>3</v>
      </c>
      <c r="B10" s="51" t="s">
        <v>76</v>
      </c>
      <c r="C10" s="51" t="s">
        <v>77</v>
      </c>
      <c r="D10" s="51" t="s">
        <v>78</v>
      </c>
      <c r="E10" s="53" t="s">
        <v>12</v>
      </c>
      <c r="F10" s="53" t="s">
        <v>10</v>
      </c>
      <c r="G10" s="90"/>
      <c r="H10" s="90">
        <v>3</v>
      </c>
      <c r="I10" s="59" t="s">
        <v>138</v>
      </c>
      <c r="J10" s="89"/>
      <c r="K10" s="89"/>
      <c r="L10" s="59"/>
      <c r="M10" s="74">
        <f>IF(OR('Gereden wedstrijden'!$L$7=3,'Gereden wedstrijden'!$L$7=3),LARGE(H10:L10,1),0)</f>
        <v>3</v>
      </c>
      <c r="N10" s="57"/>
      <c r="O10" s="83">
        <f t="shared" ref="O10:O11" si="0">SUM(H10:L10)-SUM(M10:N10)</f>
        <v>0</v>
      </c>
    </row>
    <row r="11" spans="1:15" ht="18.75" x14ac:dyDescent="0.3">
      <c r="A11" s="57">
        <v>3</v>
      </c>
      <c r="B11" s="51"/>
      <c r="C11" s="51"/>
      <c r="D11" s="51"/>
      <c r="E11" s="53"/>
      <c r="F11" s="53"/>
      <c r="G11" s="90"/>
      <c r="H11" s="90"/>
      <c r="I11" s="59"/>
      <c r="J11" s="89"/>
      <c r="K11" s="89"/>
      <c r="L11" s="59"/>
      <c r="M11" s="74" t="e">
        <f>IF(OR('Gereden wedstrijden'!$L$7=3,'Gereden wedstrijden'!$L$7=3),LARGE(H11:L11,1),0)</f>
        <v>#NUM!</v>
      </c>
      <c r="N11" s="57"/>
      <c r="O11" s="83" t="e">
        <f t="shared" si="0"/>
        <v>#NUM!</v>
      </c>
    </row>
    <row r="12" spans="1:15" ht="18.75" x14ac:dyDescent="0.3">
      <c r="G12" s="15"/>
      <c r="H12" s="15"/>
      <c r="I12" s="84"/>
      <c r="J12" s="88"/>
      <c r="K12" s="88"/>
      <c r="L12" s="84"/>
      <c r="M12" s="66"/>
      <c r="N12" s="66"/>
      <c r="O12" s="67"/>
    </row>
    <row r="13" spans="1:15" x14ac:dyDescent="0.2">
      <c r="E13" s="16"/>
      <c r="F13" s="16"/>
      <c r="I13" s="14"/>
      <c r="J13" s="13"/>
      <c r="K13" s="13"/>
      <c r="L13" s="14"/>
    </row>
    <row r="14" spans="1:15" x14ac:dyDescent="0.2">
      <c r="E14" s="16"/>
      <c r="F14" s="16"/>
      <c r="I14" s="14"/>
      <c r="J14" s="14"/>
      <c r="K14" s="14"/>
      <c r="L14" s="14"/>
    </row>
    <row r="15" spans="1:15" x14ac:dyDescent="0.2">
      <c r="E15" s="16"/>
      <c r="F15" s="16"/>
      <c r="I15" s="14"/>
      <c r="J15" s="13"/>
      <c r="K15" s="13"/>
      <c r="L15" s="14"/>
    </row>
    <row r="16" spans="1:15" x14ac:dyDescent="0.2">
      <c r="E16" s="16"/>
      <c r="F16" s="16"/>
      <c r="I16" s="14"/>
      <c r="J16" s="13"/>
      <c r="K16" s="13"/>
      <c r="L16" s="14"/>
    </row>
    <row r="17" spans="5:12" x14ac:dyDescent="0.2">
      <c r="E17" s="16"/>
      <c r="F17" s="16"/>
    </row>
    <row r="18" spans="5:12" x14ac:dyDescent="0.2">
      <c r="E18" s="16"/>
      <c r="F18" s="16"/>
      <c r="I18" s="14"/>
      <c r="J18" s="14"/>
      <c r="K18" s="14"/>
      <c r="L18" s="14"/>
    </row>
    <row r="19" spans="5:12" x14ac:dyDescent="0.2">
      <c r="E19" s="16"/>
      <c r="F19" s="16"/>
      <c r="I19" s="14"/>
      <c r="J19" s="13"/>
      <c r="K19" s="13"/>
      <c r="L19" s="14"/>
    </row>
    <row r="20" spans="5:12" x14ac:dyDescent="0.2">
      <c r="I20" s="14"/>
      <c r="J20" s="13"/>
      <c r="K20" s="13"/>
      <c r="L20" s="14"/>
    </row>
    <row r="21" spans="5:12" x14ac:dyDescent="0.2">
      <c r="I21" s="14"/>
      <c r="J21" s="14"/>
      <c r="K21" s="14"/>
      <c r="L21" s="14"/>
    </row>
    <row r="22" spans="5:12" x14ac:dyDescent="0.2">
      <c r="I22" s="14"/>
      <c r="J22" s="14"/>
      <c r="K22" s="14"/>
      <c r="L22" s="14"/>
    </row>
  </sheetData>
  <sortState xmlns:xlrd2="http://schemas.microsoft.com/office/spreadsheetml/2017/richdata2" ref="A8:P8">
    <sortCondition ref="O8"/>
    <sortCondition ref="L8"/>
    <sortCondition ref="J8"/>
    <sortCondition ref="I8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0"/>
  <sheetViews>
    <sheetView zoomScale="85" zoomScaleNormal="85" workbookViewId="0">
      <selection activeCell="H9" sqref="H9"/>
    </sheetView>
  </sheetViews>
  <sheetFormatPr defaultColWidth="9.28515625" defaultRowHeight="14.25" outlineLevelCol="1" x14ac:dyDescent="0.2"/>
  <cols>
    <col min="1" max="1" width="6.28515625" style="15" bestFit="1" customWidth="1"/>
    <col min="2" max="4" width="36.140625" style="15" customWidth="1"/>
    <col min="5" max="6" width="6.7109375" style="16" customWidth="1"/>
    <col min="7" max="7" width="18.85546875" style="16" hidden="1" customWidth="1"/>
    <col min="8" max="8" width="18.85546875" style="16" customWidth="1"/>
    <col min="9" max="12" width="15.85546875" style="15" customWidth="1"/>
    <col min="13" max="14" width="15.85546875" style="15" hidden="1" customWidth="1" outlineLevel="1"/>
    <col min="15" max="15" width="15.85546875" style="16" customWidth="1" collapsed="1"/>
    <col min="16" max="16384" width="9.28515625" style="15"/>
  </cols>
  <sheetData>
    <row r="1" spans="1:15" ht="23.25" x14ac:dyDescent="0.35">
      <c r="A1" s="106" t="s">
        <v>56</v>
      </c>
      <c r="B1" s="38"/>
      <c r="C1" s="38"/>
      <c r="D1" s="38"/>
      <c r="E1" s="40"/>
      <c r="F1" s="40"/>
      <c r="G1" s="39"/>
      <c r="H1" s="39"/>
      <c r="I1" s="38"/>
      <c r="J1" s="38"/>
      <c r="K1" s="38"/>
      <c r="L1" s="38"/>
      <c r="M1" s="38"/>
      <c r="N1" s="38"/>
      <c r="O1" s="40"/>
    </row>
    <row r="2" spans="1:15" ht="18.75" x14ac:dyDescent="0.3">
      <c r="A2" s="37" t="s">
        <v>40</v>
      </c>
      <c r="B2" s="38"/>
      <c r="C2" s="38"/>
      <c r="D2" s="38"/>
      <c r="E2" s="40"/>
      <c r="F2" s="40"/>
      <c r="G2" s="39"/>
      <c r="H2" s="39"/>
      <c r="I2" s="38"/>
      <c r="J2" s="38"/>
      <c r="K2" s="38"/>
      <c r="L2" s="38"/>
      <c r="M2" s="38"/>
      <c r="N2" s="38"/>
      <c r="O2" s="40"/>
    </row>
    <row r="3" spans="1:15" ht="18.75" x14ac:dyDescent="0.3">
      <c r="A3" s="38"/>
      <c r="B3" s="38"/>
      <c r="C3" s="38"/>
      <c r="D3" s="38"/>
      <c r="E3" s="40"/>
      <c r="F3" s="40"/>
      <c r="G3" s="38"/>
      <c r="H3" s="38"/>
      <c r="I3" s="41"/>
      <c r="J3" s="40"/>
      <c r="K3" s="40"/>
      <c r="L3" s="40"/>
      <c r="M3" s="38"/>
      <c r="N3" s="38"/>
      <c r="O3" s="40"/>
    </row>
    <row r="4" spans="1:15" ht="18.75" x14ac:dyDescent="0.3">
      <c r="A4" s="42"/>
      <c r="B4" s="43"/>
      <c r="C4" s="43"/>
      <c r="D4" s="43"/>
      <c r="E4" s="76"/>
      <c r="F4" s="76"/>
      <c r="G4" s="43"/>
      <c r="H4" s="43"/>
      <c r="I4" s="44"/>
      <c r="J4" s="76"/>
      <c r="K4" s="76"/>
      <c r="L4" s="76"/>
      <c r="M4" s="43"/>
      <c r="N4" s="43"/>
      <c r="O4" s="45"/>
    </row>
    <row r="5" spans="1:15" ht="18.75" x14ac:dyDescent="0.3">
      <c r="A5" s="77"/>
      <c r="B5" s="38"/>
      <c r="C5" s="38"/>
      <c r="D5" s="38"/>
      <c r="E5" s="40"/>
      <c r="F5" s="40"/>
      <c r="G5" s="40"/>
      <c r="H5" s="40"/>
      <c r="I5" s="41"/>
      <c r="J5" s="40"/>
      <c r="K5" s="40"/>
      <c r="L5" s="40"/>
      <c r="M5" s="38"/>
      <c r="N5" s="38"/>
      <c r="O5" s="78"/>
    </row>
    <row r="6" spans="1:15" ht="14.25" customHeight="1" x14ac:dyDescent="0.3">
      <c r="A6" s="77"/>
      <c r="B6" s="38"/>
      <c r="C6" s="38"/>
      <c r="D6" s="38"/>
      <c r="E6" s="40"/>
      <c r="F6" s="40"/>
      <c r="G6" s="40"/>
      <c r="H6" s="107"/>
      <c r="I6" s="108"/>
      <c r="J6" s="108"/>
      <c r="K6" s="41"/>
      <c r="L6" s="41"/>
      <c r="M6" s="61"/>
      <c r="N6" s="61"/>
      <c r="O6" s="78"/>
    </row>
    <row r="7" spans="1:15" ht="18.75" x14ac:dyDescent="0.3">
      <c r="A7" s="46" t="s">
        <v>0</v>
      </c>
      <c r="B7" s="47" t="s">
        <v>3</v>
      </c>
      <c r="C7" s="47" t="s">
        <v>9</v>
      </c>
      <c r="D7" s="47" t="s">
        <v>24</v>
      </c>
      <c r="E7" s="48" t="s">
        <v>1</v>
      </c>
      <c r="F7" s="48" t="s">
        <v>2</v>
      </c>
      <c r="G7" s="48" t="s">
        <v>24</v>
      </c>
      <c r="H7" s="82" t="s">
        <v>65</v>
      </c>
      <c r="I7" s="82" t="s">
        <v>66</v>
      </c>
      <c r="J7" s="82" t="s">
        <v>57</v>
      </c>
      <c r="K7" s="49"/>
      <c r="L7" s="49"/>
      <c r="M7" s="50" t="s">
        <v>5</v>
      </c>
      <c r="N7" s="50" t="s">
        <v>6</v>
      </c>
      <c r="O7" s="68" t="s">
        <v>4</v>
      </c>
    </row>
    <row r="8" spans="1:15" s="14" customFormat="1" ht="18.75" x14ac:dyDescent="0.3">
      <c r="A8" s="52">
        <v>1</v>
      </c>
      <c r="B8" s="52" t="s">
        <v>69</v>
      </c>
      <c r="C8" s="52" t="s">
        <v>70</v>
      </c>
      <c r="D8" s="52" t="s">
        <v>71</v>
      </c>
      <c r="E8" s="54" t="s">
        <v>38</v>
      </c>
      <c r="F8" s="54" t="s">
        <v>10</v>
      </c>
      <c r="G8" s="54" t="s">
        <v>35</v>
      </c>
      <c r="H8" s="54">
        <v>1</v>
      </c>
      <c r="I8" s="59">
        <v>1</v>
      </c>
      <c r="J8" s="89"/>
      <c r="K8" s="89"/>
      <c r="L8" s="59"/>
      <c r="M8" s="59">
        <f>IF(OR('Gereden wedstrijden'!$L$7=2,'Gereden wedstrijden'!$L$7=3),LARGE(H8:L8,1),0)</f>
        <v>1</v>
      </c>
      <c r="N8" s="59">
        <f>IF('Gereden wedstrijden'!$L$7=5,LARGE(I8:L8,2),0)</f>
        <v>0</v>
      </c>
      <c r="O8" s="56">
        <f>SUM(H8:L8)-SUM(M8:N8)</f>
        <v>1</v>
      </c>
    </row>
    <row r="9" spans="1:15" s="14" customFormat="1" ht="18.75" x14ac:dyDescent="0.3">
      <c r="A9" s="52">
        <v>2</v>
      </c>
      <c r="B9" s="52"/>
      <c r="C9" s="52"/>
      <c r="D9" s="52"/>
      <c r="E9" s="54" t="s">
        <v>38</v>
      </c>
      <c r="F9" s="54" t="s">
        <v>10</v>
      </c>
      <c r="G9" s="54" t="s">
        <v>35</v>
      </c>
      <c r="H9" s="54"/>
      <c r="I9" s="59"/>
      <c r="J9" s="89"/>
      <c r="K9" s="89"/>
      <c r="L9" s="59"/>
      <c r="M9" s="59" t="e">
        <f>IF(OR('Gereden wedstrijden'!$L$7=2,'Gereden wedstrijden'!$L$7=3),LARGE(H9:L9,1),0)</f>
        <v>#NUM!</v>
      </c>
      <c r="N9" s="59">
        <f>IF('Gereden wedstrijden'!$L$7=5,LARGE(I9:L9,2),0)</f>
        <v>0</v>
      </c>
      <c r="O9" s="56" t="e">
        <f>SUM(H9:L9)-SUM(M9:N9)</f>
        <v>#NUM!</v>
      </c>
    </row>
    <row r="10" spans="1:15" x14ac:dyDescent="0.2">
      <c r="I10" s="14"/>
      <c r="J10" s="13"/>
      <c r="K10" s="13"/>
      <c r="L10" s="14"/>
    </row>
    <row r="11" spans="1:15" x14ac:dyDescent="0.2">
      <c r="I11" s="14"/>
      <c r="J11" s="13"/>
      <c r="K11" s="13"/>
      <c r="L11" s="14"/>
    </row>
    <row r="12" spans="1:15" x14ac:dyDescent="0.2">
      <c r="I12" s="14"/>
      <c r="J12" s="14"/>
      <c r="K12" s="14"/>
      <c r="L12" s="14"/>
    </row>
    <row r="13" spans="1:15" x14ac:dyDescent="0.2">
      <c r="I13" s="14"/>
      <c r="J13" s="13"/>
      <c r="K13" s="13"/>
      <c r="L13" s="14"/>
    </row>
    <row r="14" spans="1:15" x14ac:dyDescent="0.2">
      <c r="I14" s="14"/>
      <c r="J14" s="13"/>
      <c r="K14" s="13"/>
      <c r="L14" s="14"/>
    </row>
    <row r="16" spans="1:15" x14ac:dyDescent="0.2">
      <c r="I16" s="14"/>
      <c r="J16" s="14"/>
      <c r="K16" s="14"/>
      <c r="L16" s="14"/>
    </row>
    <row r="17" spans="9:12" x14ac:dyDescent="0.2">
      <c r="I17" s="14"/>
      <c r="J17" s="13"/>
      <c r="K17" s="13"/>
      <c r="L17" s="14"/>
    </row>
    <row r="18" spans="9:12" x14ac:dyDescent="0.2">
      <c r="I18" s="14"/>
      <c r="J18" s="13"/>
      <c r="K18" s="13"/>
      <c r="L18" s="14"/>
    </row>
    <row r="19" spans="9:12" x14ac:dyDescent="0.2">
      <c r="I19" s="14"/>
      <c r="J19" s="14"/>
      <c r="K19" s="14"/>
      <c r="L19" s="14"/>
    </row>
    <row r="20" spans="9:12" x14ac:dyDescent="0.2">
      <c r="I20" s="14"/>
      <c r="J20" s="14"/>
      <c r="K20" s="14"/>
      <c r="L20" s="14"/>
    </row>
  </sheetData>
  <sortState xmlns:xlrd2="http://schemas.microsoft.com/office/spreadsheetml/2017/richdata2" ref="A8:Q9">
    <sortCondition ref="P8:P9"/>
    <sortCondition ref="M8:M9"/>
    <sortCondition ref="L8:L9"/>
    <sortCondition ref="J8:J9"/>
    <sortCondition ref="I8:I9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7"/>
  <sheetViews>
    <sheetView zoomScale="80" zoomScaleNormal="80" zoomScalePageLayoutView="85" workbookViewId="0">
      <selection activeCell="J9" sqref="J9"/>
    </sheetView>
  </sheetViews>
  <sheetFormatPr defaultColWidth="9.28515625" defaultRowHeight="14.25" outlineLevelCol="1" x14ac:dyDescent="0.2"/>
  <cols>
    <col min="1" max="1" width="6.28515625" style="15" bestFit="1" customWidth="1"/>
    <col min="2" max="4" width="35.7109375" style="15" customWidth="1"/>
    <col min="5" max="6" width="5.85546875" style="16" customWidth="1"/>
    <col min="7" max="7" width="26.28515625" style="16" hidden="1" customWidth="1"/>
    <col min="8" max="10" width="16.42578125" style="16" customWidth="1"/>
    <col min="11" max="12" width="15.7109375" style="16" customWidth="1"/>
    <col min="13" max="14" width="15.7109375" style="15" customWidth="1" outlineLevel="1"/>
    <col min="15" max="15" width="15.85546875" style="16" customWidth="1"/>
    <col min="16" max="16384" width="9.28515625" style="15"/>
  </cols>
  <sheetData>
    <row r="1" spans="1:15" ht="23.25" x14ac:dyDescent="0.35">
      <c r="A1" s="106" t="s">
        <v>56</v>
      </c>
      <c r="B1" s="38"/>
      <c r="C1" s="38"/>
      <c r="D1" s="38"/>
      <c r="E1" s="40"/>
      <c r="F1" s="40"/>
      <c r="G1" s="39"/>
      <c r="H1" s="39"/>
      <c r="I1" s="38"/>
      <c r="J1" s="38"/>
      <c r="K1" s="38"/>
      <c r="L1" s="38"/>
      <c r="M1" s="38"/>
      <c r="N1" s="38"/>
      <c r="O1" s="40"/>
    </row>
    <row r="2" spans="1:15" ht="18.75" x14ac:dyDescent="0.3">
      <c r="A2" s="37" t="s">
        <v>40</v>
      </c>
      <c r="B2" s="38"/>
      <c r="C2" s="38"/>
      <c r="D2" s="38"/>
      <c r="E2" s="40"/>
      <c r="F2" s="40"/>
      <c r="G2" s="39"/>
      <c r="H2" s="39"/>
      <c r="I2" s="38"/>
      <c r="J2" s="38"/>
      <c r="K2" s="38"/>
      <c r="L2" s="38"/>
      <c r="M2" s="38"/>
      <c r="N2" s="38"/>
      <c r="O2" s="40"/>
    </row>
    <row r="3" spans="1:15" ht="18.75" x14ac:dyDescent="0.3">
      <c r="A3" s="38"/>
      <c r="B3" s="38"/>
      <c r="C3" s="38"/>
      <c r="D3" s="38"/>
      <c r="E3" s="40"/>
      <c r="F3" s="40"/>
      <c r="G3" s="38"/>
      <c r="H3" s="38"/>
      <c r="I3" s="41"/>
      <c r="J3" s="40"/>
      <c r="K3" s="40"/>
      <c r="L3" s="40"/>
      <c r="M3" s="38"/>
      <c r="N3" s="38"/>
      <c r="O3" s="40"/>
    </row>
    <row r="4" spans="1:15" ht="18.75" x14ac:dyDescent="0.3">
      <c r="A4" s="42"/>
      <c r="B4" s="43"/>
      <c r="C4" s="43"/>
      <c r="D4" s="43"/>
      <c r="E4" s="76"/>
      <c r="F4" s="76"/>
      <c r="G4" s="43"/>
      <c r="H4" s="43"/>
      <c r="I4" s="44"/>
      <c r="J4" s="76"/>
      <c r="K4" s="76"/>
      <c r="L4" s="76"/>
      <c r="M4" s="43"/>
      <c r="N4" s="43"/>
      <c r="O4" s="45"/>
    </row>
    <row r="5" spans="1:15" ht="18.75" x14ac:dyDescent="0.3">
      <c r="A5" s="77"/>
      <c r="B5" s="38"/>
      <c r="C5" s="38"/>
      <c r="D5" s="38"/>
      <c r="E5" s="40"/>
      <c r="F5" s="40"/>
      <c r="G5" s="40"/>
      <c r="H5" s="109"/>
      <c r="I5" s="107"/>
      <c r="J5" s="109"/>
      <c r="K5" s="40"/>
      <c r="L5" s="40"/>
      <c r="M5" s="38"/>
      <c r="N5" s="38"/>
      <c r="O5" s="78"/>
    </row>
    <row r="6" spans="1:15" ht="14.25" customHeight="1" x14ac:dyDescent="0.3">
      <c r="A6" s="77"/>
      <c r="B6" s="38"/>
      <c r="C6" s="38"/>
      <c r="D6" s="38"/>
      <c r="E6" s="40"/>
      <c r="F6" s="40"/>
      <c r="G6" s="40"/>
      <c r="H6" s="107"/>
      <c r="I6" s="108"/>
      <c r="J6" s="108"/>
      <c r="K6" s="41"/>
      <c r="L6" s="41"/>
      <c r="M6" s="61"/>
      <c r="N6" s="61"/>
      <c r="O6" s="78"/>
    </row>
    <row r="7" spans="1:15" ht="18.75" x14ac:dyDescent="0.3">
      <c r="A7" s="46" t="s">
        <v>0</v>
      </c>
      <c r="B7" s="47" t="s">
        <v>3</v>
      </c>
      <c r="C7" s="47" t="s">
        <v>9</v>
      </c>
      <c r="D7" s="47" t="s">
        <v>24</v>
      </c>
      <c r="E7" s="48" t="s">
        <v>1</v>
      </c>
      <c r="F7" s="48" t="s">
        <v>2</v>
      </c>
      <c r="G7" s="48" t="s">
        <v>24</v>
      </c>
      <c r="H7" s="82" t="s">
        <v>65</v>
      </c>
      <c r="I7" s="82" t="s">
        <v>66</v>
      </c>
      <c r="J7" s="82" t="s">
        <v>57</v>
      </c>
      <c r="K7" s="49"/>
      <c r="L7" s="49"/>
      <c r="M7" s="50" t="s">
        <v>5</v>
      </c>
      <c r="N7" s="50" t="s">
        <v>6</v>
      </c>
      <c r="O7" s="68" t="s">
        <v>4</v>
      </c>
    </row>
    <row r="8" spans="1:15" s="14" customFormat="1" ht="18.75" x14ac:dyDescent="0.3">
      <c r="A8" s="52">
        <v>1</v>
      </c>
      <c r="B8" s="52" t="s">
        <v>139</v>
      </c>
      <c r="C8" s="52" t="s">
        <v>140</v>
      </c>
      <c r="D8" s="52" t="s">
        <v>68</v>
      </c>
      <c r="E8" s="54" t="s">
        <v>12</v>
      </c>
      <c r="F8" s="54" t="s">
        <v>15</v>
      </c>
      <c r="G8" s="54" t="s">
        <v>36</v>
      </c>
      <c r="H8" s="54" t="s">
        <v>138</v>
      </c>
      <c r="I8" s="54">
        <v>1</v>
      </c>
      <c r="J8" s="56"/>
      <c r="K8" s="56"/>
      <c r="L8" s="56"/>
      <c r="M8" s="59">
        <f>IF(OR('Gereden wedstrijden'!$L$7=3,'Gereden wedstrijden'!$L$7=3),LARGE(H8:L8,1),0)</f>
        <v>1</v>
      </c>
      <c r="N8" s="59">
        <f>IF('Gereden wedstrijden'!$L$7=5,LARGE(I8:L8,2),0)</f>
        <v>0</v>
      </c>
      <c r="O8" s="56">
        <f>SUM(H8:L8)-SUM(M8:N8)</f>
        <v>0</v>
      </c>
    </row>
    <row r="9" spans="1:15" ht="18.75" x14ac:dyDescent="0.3">
      <c r="A9" s="51">
        <v>2</v>
      </c>
      <c r="B9" s="51" t="s">
        <v>141</v>
      </c>
      <c r="C9" s="51" t="s">
        <v>142</v>
      </c>
      <c r="D9" s="51" t="s">
        <v>68</v>
      </c>
      <c r="E9" s="53" t="s">
        <v>12</v>
      </c>
      <c r="F9" s="53" t="s">
        <v>15</v>
      </c>
      <c r="G9" s="53" t="s">
        <v>27</v>
      </c>
      <c r="H9" s="53" t="s">
        <v>138</v>
      </c>
      <c r="I9" s="53">
        <v>2</v>
      </c>
      <c r="J9" s="55"/>
      <c r="K9" s="55"/>
      <c r="L9" s="56"/>
      <c r="M9" s="57">
        <f>IF(OR('Gereden wedstrijden'!$L$7=3,'Gereden wedstrijden'!$L$7=3),LARGE(H9:L9,1),0)</f>
        <v>2</v>
      </c>
      <c r="N9" s="57">
        <f>IF('Gereden wedstrijden'!$L$7=5,LARGE(I9:L9,2),0)</f>
        <v>0</v>
      </c>
      <c r="O9" s="60">
        <f>SUM(H9:L9)-SUM(M9:N9)</f>
        <v>0</v>
      </c>
    </row>
    <row r="10" spans="1:15" ht="18.75" x14ac:dyDescent="0.3">
      <c r="A10" s="51">
        <v>3</v>
      </c>
      <c r="B10" s="51" t="s">
        <v>141</v>
      </c>
      <c r="C10" s="51" t="s">
        <v>61</v>
      </c>
      <c r="D10" s="51" t="s">
        <v>68</v>
      </c>
      <c r="E10" s="53" t="s">
        <v>12</v>
      </c>
      <c r="F10" s="53" t="s">
        <v>15</v>
      </c>
      <c r="G10" s="53" t="s">
        <v>37</v>
      </c>
      <c r="H10" s="53" t="s">
        <v>138</v>
      </c>
      <c r="I10" s="56">
        <v>3</v>
      </c>
      <c r="J10" s="55"/>
      <c r="K10" s="55"/>
      <c r="L10" s="56"/>
      <c r="M10" s="57">
        <f>IF(OR('Gereden wedstrijden'!$L$7=3,'Gereden wedstrijden'!$L$7=3),LARGE(H10:L10,1),0)</f>
        <v>3</v>
      </c>
      <c r="N10" s="57">
        <f>IF('Gereden wedstrijden'!$L$7=5,LARGE(I10:L10,2),0)</f>
        <v>0</v>
      </c>
      <c r="O10" s="60">
        <f>SUM(H10:L10)-SUM(M10:N10)</f>
        <v>0</v>
      </c>
    </row>
    <row r="11" spans="1:15" ht="18.75" x14ac:dyDescent="0.3">
      <c r="A11" s="57">
        <v>4</v>
      </c>
      <c r="B11" s="51" t="s">
        <v>44</v>
      </c>
      <c r="C11" s="51" t="s">
        <v>143</v>
      </c>
      <c r="D11" s="51" t="s">
        <v>144</v>
      </c>
      <c r="E11" s="53" t="s">
        <v>12</v>
      </c>
      <c r="F11" s="53" t="s">
        <v>15</v>
      </c>
      <c r="G11" s="53"/>
      <c r="H11" s="53" t="s">
        <v>138</v>
      </c>
      <c r="I11" s="53">
        <v>4</v>
      </c>
      <c r="J11" s="55"/>
      <c r="K11" s="55"/>
      <c r="L11" s="56"/>
      <c r="M11" s="57">
        <f>IF(OR('Gereden wedstrijden'!$L$7=3,'Gereden wedstrijden'!$L$7=3),LARGE(H11:L11,1),0)</f>
        <v>4</v>
      </c>
      <c r="N11" s="57">
        <f>IF('Gereden wedstrijden'!$L$7=5,LARGE(I11:L11,2),0)</f>
        <v>0</v>
      </c>
      <c r="O11" s="60">
        <f>SUM(H11:L11)-SUM(M11:N11)</f>
        <v>0</v>
      </c>
    </row>
    <row r="12" spans="1:15" ht="18.75" x14ac:dyDescent="0.3">
      <c r="A12" s="57">
        <v>5</v>
      </c>
      <c r="B12" s="51"/>
      <c r="C12" s="51"/>
      <c r="D12" s="51"/>
      <c r="E12" s="53"/>
      <c r="F12" s="53"/>
      <c r="G12" s="53"/>
      <c r="H12" s="53"/>
      <c r="I12" s="56"/>
      <c r="J12" s="56"/>
      <c r="K12" s="56"/>
      <c r="L12" s="56"/>
      <c r="M12" s="57" t="e">
        <f>IF(OR('Gereden wedstrijden'!$L$7=3,'Gereden wedstrijden'!$L$7=3),LARGE(H12:L12,1),0)</f>
        <v>#NUM!</v>
      </c>
      <c r="N12" s="57">
        <f>IF('Gereden wedstrijden'!$L$7=5,LARGE(I12:L12,2),0)</f>
        <v>0</v>
      </c>
      <c r="O12" s="60" t="e">
        <f t="shared" ref="O12" si="0">SUM(H12:L12)-SUM(M12:N12)</f>
        <v>#NUM!</v>
      </c>
    </row>
    <row r="13" spans="1:15" ht="18.75" x14ac:dyDescent="0.3">
      <c r="A13" s="57">
        <v>6</v>
      </c>
      <c r="B13" s="51"/>
      <c r="C13" s="51"/>
      <c r="D13" s="51"/>
      <c r="E13" s="53"/>
      <c r="F13" s="53"/>
      <c r="G13" s="53"/>
      <c r="H13" s="53"/>
      <c r="I13" s="56"/>
      <c r="J13" s="56"/>
      <c r="K13" s="56"/>
      <c r="L13" s="56"/>
      <c r="M13" s="57"/>
      <c r="N13" s="57"/>
      <c r="O13" s="60"/>
    </row>
    <row r="14" spans="1:15" ht="18.75" x14ac:dyDescent="0.3">
      <c r="A14" s="57">
        <v>7</v>
      </c>
      <c r="B14" s="103"/>
      <c r="C14" s="103"/>
      <c r="D14" s="51"/>
      <c r="E14" s="53"/>
      <c r="F14" s="53"/>
      <c r="G14" s="53"/>
      <c r="H14" s="53"/>
      <c r="I14" s="60"/>
      <c r="J14" s="60"/>
      <c r="K14" s="60"/>
      <c r="L14" s="60"/>
      <c r="M14" s="57"/>
      <c r="N14" s="57"/>
      <c r="O14" s="60"/>
    </row>
    <row r="15" spans="1:15" ht="18.75" x14ac:dyDescent="0.3">
      <c r="A15" s="57">
        <v>8</v>
      </c>
      <c r="B15" s="57"/>
      <c r="C15" s="57"/>
      <c r="D15" s="57"/>
      <c r="E15" s="60"/>
      <c r="F15" s="60"/>
      <c r="G15" s="60"/>
      <c r="H15" s="60"/>
      <c r="I15" s="60"/>
      <c r="J15" s="60"/>
      <c r="K15" s="60"/>
      <c r="L15" s="60"/>
      <c r="M15" s="57"/>
      <c r="N15" s="57"/>
      <c r="O15" s="60"/>
    </row>
    <row r="16" spans="1:15" ht="18.75" x14ac:dyDescent="0.3">
      <c r="A16" s="57">
        <v>9</v>
      </c>
      <c r="B16" s="51"/>
      <c r="C16" s="51"/>
      <c r="D16" s="51"/>
      <c r="E16" s="53"/>
      <c r="F16" s="53"/>
      <c r="G16" s="53"/>
      <c r="H16" s="53"/>
      <c r="I16" s="60"/>
      <c r="J16" s="60"/>
      <c r="K16" s="60"/>
      <c r="L16" s="60"/>
      <c r="M16" s="57"/>
      <c r="N16" s="57"/>
      <c r="O16" s="60"/>
    </row>
    <row r="17" spans="1:15" ht="18.75" x14ac:dyDescent="0.3">
      <c r="A17" s="57">
        <v>10</v>
      </c>
      <c r="B17" s="51"/>
      <c r="C17" s="51"/>
      <c r="D17" s="51"/>
      <c r="E17" s="53"/>
      <c r="F17" s="53"/>
      <c r="G17" s="53"/>
      <c r="H17" s="53"/>
      <c r="I17" s="60"/>
      <c r="J17" s="60"/>
      <c r="K17" s="60"/>
      <c r="L17" s="60"/>
      <c r="M17" s="57"/>
      <c r="N17" s="57"/>
      <c r="O17" s="60"/>
    </row>
  </sheetData>
  <sortState xmlns:xlrd2="http://schemas.microsoft.com/office/spreadsheetml/2017/richdata2" ref="B8:O12">
    <sortCondition ref="O8:O12"/>
  </sortState>
  <phoneticPr fontId="5" type="noConversion"/>
  <pageMargins left="0.7" right="0.7" top="0.75" bottom="0.75" header="0.3" footer="0.3"/>
  <pageSetup paperSize="9" orientation="portrait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41"/>
  <sheetViews>
    <sheetView zoomScale="85" zoomScaleNormal="85" zoomScalePageLayoutView="85" workbookViewId="0">
      <selection activeCell="I9" sqref="I9"/>
    </sheetView>
  </sheetViews>
  <sheetFormatPr defaultColWidth="9.28515625" defaultRowHeight="14.25" outlineLevelCol="1" x14ac:dyDescent="0.2"/>
  <cols>
    <col min="1" max="1" width="6.28515625" style="15" bestFit="1" customWidth="1"/>
    <col min="2" max="4" width="35.7109375" style="15" customWidth="1"/>
    <col min="5" max="6" width="6.85546875" style="15" customWidth="1"/>
    <col min="7" max="7" width="26.28515625" style="16" hidden="1" customWidth="1"/>
    <col min="8" max="10" width="17.5703125" style="16" customWidth="1"/>
    <col min="11" max="12" width="15.7109375" style="16" customWidth="1"/>
    <col min="13" max="14" width="15.7109375" style="15" customWidth="1" outlineLevel="1"/>
    <col min="15" max="15" width="15.7109375" style="16" customWidth="1"/>
    <col min="16" max="16384" width="9.28515625" style="15"/>
  </cols>
  <sheetData>
    <row r="1" spans="1:15" ht="23.25" x14ac:dyDescent="0.35">
      <c r="A1" s="106" t="s">
        <v>56</v>
      </c>
      <c r="B1" s="38"/>
      <c r="C1" s="38"/>
      <c r="D1" s="38"/>
      <c r="E1" s="38"/>
      <c r="F1" s="38"/>
      <c r="G1" s="39"/>
      <c r="H1" s="39"/>
      <c r="I1" s="38"/>
      <c r="J1" s="38"/>
      <c r="K1" s="38"/>
      <c r="L1" s="38"/>
      <c r="M1" s="38"/>
      <c r="N1" s="38"/>
      <c r="O1" s="40"/>
    </row>
    <row r="2" spans="1:15" ht="18.75" x14ac:dyDescent="0.3">
      <c r="A2" s="37" t="s">
        <v>40</v>
      </c>
      <c r="B2" s="38"/>
      <c r="C2" s="38"/>
      <c r="D2" s="38"/>
      <c r="E2" s="38"/>
      <c r="F2" s="38"/>
      <c r="G2" s="39"/>
      <c r="H2" s="39"/>
      <c r="I2" s="38"/>
      <c r="J2" s="38"/>
      <c r="K2" s="38"/>
      <c r="L2" s="38"/>
      <c r="M2" s="38"/>
      <c r="N2" s="38"/>
      <c r="O2" s="40"/>
    </row>
    <row r="3" spans="1:15" ht="18.75" x14ac:dyDescent="0.3">
      <c r="A3" s="38"/>
      <c r="B3" s="38"/>
      <c r="C3" s="38"/>
      <c r="D3" s="38"/>
      <c r="E3" s="38"/>
      <c r="F3" s="38"/>
      <c r="G3" s="38"/>
      <c r="H3" s="38"/>
      <c r="I3" s="41"/>
      <c r="J3" s="40"/>
      <c r="K3" s="40"/>
      <c r="L3" s="40"/>
      <c r="M3" s="38"/>
      <c r="N3" s="38"/>
      <c r="O3" s="40"/>
    </row>
    <row r="4" spans="1:15" ht="18.75" x14ac:dyDescent="0.3">
      <c r="A4" s="42"/>
      <c r="B4" s="43"/>
      <c r="C4" s="43"/>
      <c r="D4" s="43"/>
      <c r="E4" s="43"/>
      <c r="F4" s="43"/>
      <c r="G4" s="43"/>
      <c r="H4" s="43"/>
      <c r="I4" s="44"/>
      <c r="J4" s="76"/>
      <c r="K4" s="76"/>
      <c r="L4" s="76"/>
      <c r="M4" s="43"/>
      <c r="N4" s="43"/>
      <c r="O4" s="45"/>
    </row>
    <row r="5" spans="1:15" ht="18.75" x14ac:dyDescent="0.3">
      <c r="A5" s="77"/>
      <c r="B5" s="38"/>
      <c r="C5" s="38"/>
      <c r="D5" s="38"/>
      <c r="E5" s="38"/>
      <c r="F5" s="38"/>
      <c r="G5" s="40"/>
      <c r="H5" s="40"/>
      <c r="I5" s="41"/>
      <c r="J5" s="40"/>
      <c r="K5" s="40"/>
      <c r="L5" s="40"/>
      <c r="M5" s="38"/>
      <c r="N5" s="38"/>
      <c r="O5" s="78"/>
    </row>
    <row r="6" spans="1:15" ht="14.25" customHeight="1" x14ac:dyDescent="0.3">
      <c r="A6" s="77"/>
      <c r="B6" s="38"/>
      <c r="C6" s="38"/>
      <c r="D6" s="38"/>
      <c r="E6" s="38"/>
      <c r="F6" s="38"/>
      <c r="G6" s="40"/>
      <c r="H6" s="107"/>
      <c r="I6" s="108"/>
      <c r="J6" s="108"/>
      <c r="K6" s="41"/>
      <c r="L6" s="41"/>
      <c r="M6" s="61"/>
      <c r="N6" s="61"/>
      <c r="O6" s="78"/>
    </row>
    <row r="7" spans="1:15" ht="18.75" x14ac:dyDescent="0.3">
      <c r="A7" s="46" t="s">
        <v>0</v>
      </c>
      <c r="B7" s="47" t="s">
        <v>3</v>
      </c>
      <c r="C7" s="47" t="s">
        <v>9</v>
      </c>
      <c r="D7" s="47" t="s">
        <v>24</v>
      </c>
      <c r="E7" s="48" t="s">
        <v>1</v>
      </c>
      <c r="F7" s="48" t="s">
        <v>2</v>
      </c>
      <c r="G7" s="48" t="s">
        <v>24</v>
      </c>
      <c r="H7" s="82" t="s">
        <v>65</v>
      </c>
      <c r="I7" s="82" t="s">
        <v>66</v>
      </c>
      <c r="J7" s="82" t="s">
        <v>57</v>
      </c>
      <c r="K7" s="49"/>
      <c r="L7" s="49"/>
      <c r="M7" s="50" t="s">
        <v>5</v>
      </c>
      <c r="N7" s="50" t="s">
        <v>6</v>
      </c>
      <c r="O7" s="68" t="s">
        <v>4</v>
      </c>
    </row>
    <row r="8" spans="1:15" s="14" customFormat="1" ht="18.75" x14ac:dyDescent="0.3">
      <c r="A8" s="52">
        <v>1</v>
      </c>
      <c r="B8" s="52" t="s">
        <v>44</v>
      </c>
      <c r="C8" s="52" t="s">
        <v>198</v>
      </c>
      <c r="D8" s="52" t="s">
        <v>71</v>
      </c>
      <c r="E8" s="54" t="s">
        <v>38</v>
      </c>
      <c r="F8" s="54" t="s">
        <v>15</v>
      </c>
      <c r="G8" s="56" t="s">
        <v>31</v>
      </c>
      <c r="H8" s="56" t="s">
        <v>138</v>
      </c>
      <c r="I8" s="54">
        <v>1</v>
      </c>
      <c r="J8" s="55"/>
      <c r="K8" s="55"/>
      <c r="L8" s="56"/>
      <c r="M8" s="59">
        <f>IF(OR('Gereden wedstrijden'!$L$7=3,'Gereden wedstrijden'!$L$7=3),LARGE(H8:L8,1),0)</f>
        <v>1</v>
      </c>
      <c r="N8" s="59">
        <f>IF('Gereden wedstrijden'!$L$7=5,LARGE(I8:L8,2),0)</f>
        <v>0</v>
      </c>
      <c r="O8" s="56">
        <f>SUM(H8:L8)-SUM(M8:N8)</f>
        <v>0</v>
      </c>
    </row>
    <row r="9" spans="1:15" ht="18.75" x14ac:dyDescent="0.3">
      <c r="A9" s="51">
        <v>2</v>
      </c>
      <c r="B9" s="57"/>
      <c r="C9" s="57"/>
      <c r="D9" s="57"/>
      <c r="E9" s="60" t="s">
        <v>38</v>
      </c>
      <c r="F9" s="60" t="s">
        <v>15</v>
      </c>
      <c r="G9" s="60" t="s">
        <v>31</v>
      </c>
      <c r="H9" s="60"/>
      <c r="I9" s="56"/>
      <c r="J9" s="55"/>
      <c r="K9" s="55"/>
      <c r="L9" s="56"/>
      <c r="M9" s="57" t="e">
        <f>IF(OR('Gereden wedstrijden'!$L$7=3,'Gereden wedstrijden'!$L$7=3),LARGE(H9:L9,1),0)</f>
        <v>#NUM!</v>
      </c>
      <c r="N9" s="57">
        <f>IF('Gereden wedstrijden'!$L$7=5,LARGE(I9:L9,2),0)</f>
        <v>0</v>
      </c>
      <c r="O9" s="60" t="e">
        <f>SUM(H9:L9)-SUM(M9:N9)</f>
        <v>#NUM!</v>
      </c>
    </row>
    <row r="10" spans="1:15" ht="18.75" x14ac:dyDescent="0.3">
      <c r="A10" s="57">
        <v>3</v>
      </c>
      <c r="B10" s="51"/>
      <c r="C10" s="51"/>
      <c r="D10" s="51"/>
      <c r="E10" s="53"/>
      <c r="F10" s="53"/>
      <c r="G10" s="53"/>
      <c r="H10" s="53"/>
      <c r="I10" s="53"/>
      <c r="J10" s="55"/>
      <c r="K10" s="55"/>
      <c r="L10" s="56"/>
      <c r="M10" s="57"/>
      <c r="N10" s="57"/>
      <c r="O10" s="60"/>
    </row>
    <row r="11" spans="1:15" ht="18.75" x14ac:dyDescent="0.3">
      <c r="A11" s="57">
        <v>4</v>
      </c>
      <c r="B11" s="57"/>
      <c r="C11" s="57"/>
      <c r="D11" s="57"/>
      <c r="E11" s="60"/>
      <c r="F11" s="60"/>
      <c r="G11" s="53"/>
      <c r="H11" s="53"/>
      <c r="I11" s="56"/>
      <c r="J11" s="56"/>
      <c r="K11" s="56"/>
      <c r="L11" s="56"/>
      <c r="M11" s="57"/>
      <c r="N11" s="57"/>
      <c r="O11" s="60"/>
    </row>
    <row r="12" spans="1:15" ht="18.75" x14ac:dyDescent="0.3">
      <c r="A12" s="66"/>
      <c r="B12" s="66"/>
      <c r="C12" s="66"/>
      <c r="D12" s="66"/>
      <c r="E12" s="67"/>
      <c r="F12" s="67"/>
      <c r="G12" s="67"/>
      <c r="H12" s="67"/>
      <c r="I12" s="65"/>
      <c r="J12" s="64"/>
      <c r="K12" s="64"/>
      <c r="L12" s="65"/>
      <c r="M12" s="66"/>
      <c r="N12" s="66"/>
      <c r="O12" s="67"/>
    </row>
    <row r="13" spans="1:15" ht="18.75" x14ac:dyDescent="0.3">
      <c r="A13" s="66"/>
      <c r="B13" s="66"/>
      <c r="C13" s="66"/>
      <c r="D13" s="66"/>
      <c r="E13" s="67"/>
      <c r="F13" s="67"/>
      <c r="G13" s="67"/>
      <c r="H13" s="67"/>
      <c r="I13" s="65"/>
      <c r="J13" s="64"/>
      <c r="K13" s="64"/>
      <c r="L13" s="65"/>
      <c r="M13" s="66"/>
      <c r="N13" s="66"/>
      <c r="O13" s="67"/>
    </row>
    <row r="14" spans="1:15" ht="18.75" x14ac:dyDescent="0.3">
      <c r="A14" s="66"/>
      <c r="B14" s="66"/>
      <c r="C14" s="66"/>
      <c r="D14" s="66"/>
      <c r="E14" s="67"/>
      <c r="F14" s="67"/>
      <c r="G14" s="67"/>
      <c r="H14" s="67"/>
      <c r="I14" s="67"/>
      <c r="J14" s="67"/>
      <c r="K14" s="67"/>
      <c r="L14" s="67"/>
      <c r="M14" s="66"/>
      <c r="N14" s="66"/>
      <c r="O14" s="67"/>
    </row>
    <row r="15" spans="1:15" ht="18.75" x14ac:dyDescent="0.3">
      <c r="A15" s="66"/>
      <c r="B15" s="66"/>
      <c r="C15" s="66"/>
      <c r="D15" s="66"/>
      <c r="E15" s="67"/>
      <c r="F15" s="67"/>
      <c r="G15" s="67"/>
      <c r="H15" s="67"/>
      <c r="I15" s="65"/>
      <c r="J15" s="65"/>
      <c r="K15" s="65"/>
      <c r="L15" s="65"/>
      <c r="M15" s="66"/>
      <c r="N15" s="66"/>
      <c r="O15" s="67"/>
    </row>
    <row r="16" spans="1:15" ht="18.75" x14ac:dyDescent="0.3">
      <c r="A16" s="66"/>
      <c r="B16" s="98"/>
      <c r="C16" s="98"/>
      <c r="D16" s="98"/>
      <c r="E16" s="67"/>
      <c r="F16" s="67"/>
      <c r="G16" s="67"/>
      <c r="H16" s="67"/>
      <c r="I16" s="65"/>
      <c r="J16" s="64"/>
      <c r="K16" s="64"/>
      <c r="L16" s="65"/>
      <c r="M16" s="66"/>
      <c r="N16" s="66"/>
      <c r="O16" s="67"/>
    </row>
    <row r="17" spans="1:15" ht="18.75" x14ac:dyDescent="0.3">
      <c r="A17" s="66"/>
      <c r="B17" s="66"/>
      <c r="C17" s="66"/>
      <c r="D17" s="66"/>
      <c r="E17" s="67"/>
      <c r="F17" s="67"/>
      <c r="G17" s="67"/>
      <c r="H17" s="67"/>
      <c r="I17" s="65"/>
      <c r="J17" s="64"/>
      <c r="K17" s="64"/>
      <c r="L17" s="65"/>
      <c r="M17" s="66"/>
      <c r="N17" s="66"/>
      <c r="O17" s="67"/>
    </row>
    <row r="18" spans="1:15" ht="18.75" x14ac:dyDescent="0.3">
      <c r="A18" s="66"/>
      <c r="B18" s="66"/>
      <c r="C18" s="66"/>
      <c r="D18" s="66"/>
      <c r="E18" s="67"/>
      <c r="F18" s="67"/>
      <c r="G18" s="67"/>
      <c r="H18" s="67"/>
      <c r="I18" s="65"/>
      <c r="J18" s="65"/>
      <c r="K18" s="65"/>
      <c r="L18" s="65"/>
      <c r="M18" s="66"/>
      <c r="N18" s="66"/>
      <c r="O18" s="67"/>
    </row>
    <row r="19" spans="1:15" ht="18.75" x14ac:dyDescent="0.3">
      <c r="A19" s="66"/>
      <c r="B19" s="99"/>
      <c r="C19" s="66"/>
      <c r="D19" s="66"/>
      <c r="E19" s="67"/>
      <c r="F19" s="67"/>
      <c r="G19" s="67"/>
      <c r="H19" s="67"/>
      <c r="I19" s="65"/>
      <c r="J19" s="65"/>
      <c r="K19" s="65"/>
      <c r="L19" s="65"/>
      <c r="M19" s="66"/>
      <c r="N19" s="66"/>
      <c r="O19" s="67"/>
    </row>
    <row r="20" spans="1:15" ht="18.75" x14ac:dyDescent="0.3">
      <c r="A20" s="66"/>
      <c r="B20" s="66"/>
      <c r="C20" s="66"/>
      <c r="D20" s="66"/>
      <c r="E20" s="66"/>
      <c r="F20" s="66"/>
      <c r="G20" s="67"/>
      <c r="H20" s="67"/>
      <c r="I20" s="67"/>
      <c r="J20" s="67"/>
      <c r="K20" s="67"/>
      <c r="L20" s="67"/>
      <c r="M20" s="66"/>
      <c r="N20" s="66"/>
      <c r="O20" s="67"/>
    </row>
    <row r="21" spans="1:15" ht="18.75" x14ac:dyDescent="0.3">
      <c r="A21" s="66"/>
      <c r="B21" s="66"/>
      <c r="C21" s="66"/>
      <c r="D21" s="66"/>
      <c r="E21" s="66"/>
      <c r="F21" s="66"/>
      <c r="G21" s="67"/>
      <c r="H21" s="67"/>
      <c r="I21" s="67"/>
      <c r="J21" s="67"/>
      <c r="K21" s="67"/>
      <c r="L21" s="67"/>
      <c r="M21" s="66"/>
      <c r="N21" s="66"/>
      <c r="O21" s="67"/>
    </row>
    <row r="22" spans="1:15" ht="18.75" x14ac:dyDescent="0.3">
      <c r="A22" s="66"/>
      <c r="B22" s="66"/>
      <c r="C22" s="66"/>
      <c r="D22" s="66"/>
      <c r="E22" s="66"/>
      <c r="F22" s="66"/>
      <c r="G22" s="67"/>
      <c r="H22" s="67"/>
      <c r="I22" s="67"/>
      <c r="J22" s="67"/>
      <c r="K22" s="67"/>
      <c r="L22" s="67"/>
      <c r="M22" s="66"/>
      <c r="N22" s="66"/>
      <c r="O22" s="67"/>
    </row>
    <row r="23" spans="1:15" ht="18.75" x14ac:dyDescent="0.3">
      <c r="A23" s="66"/>
      <c r="B23" s="66"/>
      <c r="C23" s="66"/>
      <c r="D23" s="66"/>
      <c r="E23" s="66"/>
      <c r="F23" s="66"/>
      <c r="G23" s="67"/>
      <c r="H23" s="67"/>
      <c r="I23" s="67"/>
      <c r="J23" s="67"/>
      <c r="K23" s="67"/>
      <c r="L23" s="67"/>
      <c r="M23" s="66"/>
      <c r="N23" s="66"/>
      <c r="O23" s="67"/>
    </row>
    <row r="24" spans="1:15" ht="18.75" x14ac:dyDescent="0.3">
      <c r="A24" s="66"/>
      <c r="B24" s="66"/>
      <c r="C24" s="66"/>
      <c r="D24" s="66"/>
      <c r="E24" s="66"/>
      <c r="F24" s="66"/>
      <c r="G24" s="67"/>
      <c r="H24" s="67"/>
      <c r="I24" s="67"/>
      <c r="J24" s="67"/>
      <c r="K24" s="67"/>
      <c r="L24" s="67"/>
      <c r="M24" s="66"/>
      <c r="N24" s="66"/>
      <c r="O24" s="67"/>
    </row>
    <row r="25" spans="1:15" ht="18.75" x14ac:dyDescent="0.3">
      <c r="A25" s="66"/>
      <c r="B25" s="66"/>
      <c r="C25" s="66"/>
      <c r="D25" s="66"/>
      <c r="E25" s="66"/>
      <c r="F25" s="66"/>
      <c r="G25" s="67"/>
      <c r="H25" s="67"/>
      <c r="I25" s="67"/>
      <c r="J25" s="67"/>
      <c r="K25" s="67"/>
      <c r="L25" s="67"/>
      <c r="M25" s="66"/>
      <c r="N25" s="66"/>
      <c r="O25" s="67"/>
    </row>
    <row r="26" spans="1:15" ht="18.75" x14ac:dyDescent="0.3">
      <c r="A26" s="66"/>
      <c r="B26" s="66"/>
      <c r="C26" s="66"/>
      <c r="D26" s="66"/>
      <c r="E26" s="66"/>
      <c r="F26" s="66"/>
      <c r="G26" s="67"/>
      <c r="H26" s="67"/>
      <c r="I26" s="67"/>
      <c r="J26" s="67"/>
      <c r="K26" s="67"/>
      <c r="L26" s="67"/>
      <c r="M26" s="66"/>
      <c r="N26" s="66"/>
      <c r="O26" s="67"/>
    </row>
    <row r="27" spans="1:15" ht="18.75" x14ac:dyDescent="0.3">
      <c r="A27" s="66"/>
      <c r="B27" s="66"/>
      <c r="C27" s="66"/>
      <c r="D27" s="66"/>
      <c r="E27" s="66"/>
      <c r="F27" s="66"/>
      <c r="G27" s="67"/>
      <c r="H27" s="67"/>
      <c r="I27" s="67"/>
      <c r="J27" s="67"/>
      <c r="K27" s="67"/>
      <c r="L27" s="67"/>
      <c r="M27" s="66"/>
      <c r="N27" s="66"/>
      <c r="O27" s="67"/>
    </row>
    <row r="28" spans="1:15" ht="18.75" x14ac:dyDescent="0.3">
      <c r="A28" s="66"/>
      <c r="B28" s="66"/>
      <c r="C28" s="66"/>
      <c r="D28" s="66"/>
      <c r="E28" s="66"/>
      <c r="F28" s="66"/>
      <c r="G28" s="67"/>
      <c r="H28" s="67"/>
      <c r="I28" s="67"/>
      <c r="J28" s="67"/>
      <c r="K28" s="67"/>
      <c r="L28" s="67"/>
      <c r="M28" s="66"/>
      <c r="N28" s="66"/>
      <c r="O28" s="67"/>
    </row>
    <row r="29" spans="1:15" ht="18.75" x14ac:dyDescent="0.3">
      <c r="A29" s="66"/>
      <c r="B29" s="66"/>
      <c r="C29" s="66"/>
      <c r="D29" s="66"/>
      <c r="E29" s="66"/>
      <c r="F29" s="66"/>
      <c r="G29" s="67"/>
      <c r="H29" s="67"/>
      <c r="I29" s="67"/>
      <c r="J29" s="67"/>
      <c r="K29" s="67"/>
      <c r="L29" s="67"/>
      <c r="M29" s="66"/>
      <c r="N29" s="66"/>
      <c r="O29" s="67"/>
    </row>
    <row r="30" spans="1:15" ht="18.75" x14ac:dyDescent="0.3">
      <c r="A30" s="66"/>
      <c r="B30" s="66"/>
      <c r="C30" s="66"/>
      <c r="D30" s="66"/>
      <c r="E30" s="66"/>
      <c r="F30" s="66"/>
      <c r="G30" s="67"/>
      <c r="H30" s="67"/>
      <c r="I30" s="67"/>
      <c r="J30" s="67"/>
      <c r="K30" s="67"/>
      <c r="L30" s="67"/>
      <c r="M30" s="66"/>
      <c r="N30" s="66"/>
      <c r="O30" s="67"/>
    </row>
    <row r="31" spans="1:15" ht="18.75" x14ac:dyDescent="0.3">
      <c r="A31" s="66"/>
      <c r="B31" s="66"/>
      <c r="C31" s="66"/>
      <c r="D31" s="66"/>
      <c r="E31" s="66"/>
      <c r="F31" s="66"/>
      <c r="G31" s="67"/>
      <c r="H31" s="67"/>
      <c r="I31" s="67"/>
      <c r="J31" s="67"/>
      <c r="K31" s="67"/>
      <c r="L31" s="67"/>
      <c r="M31" s="66"/>
      <c r="N31" s="66"/>
      <c r="O31" s="67"/>
    </row>
    <row r="32" spans="1:15" ht="18.75" x14ac:dyDescent="0.3">
      <c r="A32" s="66"/>
      <c r="B32" s="66"/>
      <c r="C32" s="66"/>
      <c r="D32" s="66"/>
      <c r="E32" s="66"/>
      <c r="F32" s="66"/>
      <c r="G32" s="67"/>
      <c r="H32" s="67"/>
      <c r="I32" s="67"/>
      <c r="J32" s="67"/>
      <c r="K32" s="67"/>
      <c r="L32" s="67"/>
      <c r="M32" s="66"/>
      <c r="N32" s="66"/>
      <c r="O32" s="67"/>
    </row>
    <row r="33" spans="1:15" ht="18.75" x14ac:dyDescent="0.3">
      <c r="A33" s="66"/>
      <c r="B33" s="66"/>
      <c r="C33" s="66"/>
      <c r="D33" s="66"/>
      <c r="E33" s="66"/>
      <c r="F33" s="66"/>
      <c r="G33" s="67"/>
      <c r="H33" s="67"/>
      <c r="I33" s="67"/>
      <c r="J33" s="67"/>
      <c r="K33" s="67"/>
      <c r="L33" s="67"/>
      <c r="M33" s="66"/>
      <c r="N33" s="66"/>
      <c r="O33" s="67"/>
    </row>
    <row r="34" spans="1:15" ht="18.75" x14ac:dyDescent="0.3">
      <c r="A34" s="66"/>
      <c r="B34" s="66"/>
      <c r="C34" s="66"/>
      <c r="D34" s="66"/>
      <c r="E34" s="66"/>
      <c r="F34" s="66"/>
      <c r="G34" s="67"/>
      <c r="H34" s="67"/>
      <c r="I34" s="67"/>
      <c r="J34" s="67"/>
      <c r="K34" s="67"/>
      <c r="L34" s="67"/>
      <c r="M34" s="66"/>
      <c r="N34" s="66"/>
      <c r="O34" s="67"/>
    </row>
    <row r="35" spans="1:15" ht="18.75" x14ac:dyDescent="0.3">
      <c r="A35" s="66"/>
      <c r="B35" s="66"/>
      <c r="C35" s="66"/>
      <c r="D35" s="66"/>
      <c r="E35" s="66"/>
      <c r="F35" s="66"/>
      <c r="G35" s="67"/>
      <c r="H35" s="67"/>
      <c r="I35" s="67"/>
      <c r="J35" s="67"/>
      <c r="K35" s="67"/>
      <c r="L35" s="67"/>
      <c r="M35" s="66"/>
      <c r="N35" s="66"/>
      <c r="O35" s="67"/>
    </row>
    <row r="36" spans="1:15" ht="18.75" x14ac:dyDescent="0.3">
      <c r="A36" s="66"/>
      <c r="B36" s="66"/>
      <c r="C36" s="66"/>
      <c r="D36" s="66"/>
      <c r="E36" s="66"/>
      <c r="F36" s="66"/>
      <c r="G36" s="67"/>
      <c r="H36" s="67"/>
      <c r="I36" s="67"/>
      <c r="J36" s="67"/>
      <c r="K36" s="67"/>
      <c r="L36" s="67"/>
      <c r="M36" s="66"/>
      <c r="N36" s="66"/>
      <c r="O36" s="67"/>
    </row>
    <row r="37" spans="1:15" ht="18.75" x14ac:dyDescent="0.3">
      <c r="A37" s="66"/>
      <c r="B37" s="66"/>
      <c r="C37" s="66"/>
      <c r="D37" s="66"/>
      <c r="E37" s="66"/>
      <c r="F37" s="66"/>
      <c r="G37" s="67"/>
      <c r="H37" s="67"/>
      <c r="I37" s="67"/>
      <c r="J37" s="67"/>
      <c r="K37" s="67"/>
      <c r="L37" s="67"/>
      <c r="M37" s="66"/>
      <c r="N37" s="66"/>
      <c r="O37" s="67"/>
    </row>
    <row r="38" spans="1:15" ht="18.75" x14ac:dyDescent="0.3">
      <c r="A38" s="66"/>
      <c r="B38" s="66"/>
      <c r="C38" s="66"/>
      <c r="D38" s="66"/>
      <c r="E38" s="66"/>
      <c r="F38" s="66"/>
      <c r="G38" s="67"/>
      <c r="H38" s="67"/>
      <c r="I38" s="67"/>
      <c r="J38" s="67"/>
      <c r="K38" s="67"/>
      <c r="L38" s="67"/>
      <c r="M38" s="66"/>
      <c r="N38" s="66"/>
      <c r="O38" s="67"/>
    </row>
    <row r="39" spans="1:15" ht="18.75" x14ac:dyDescent="0.3">
      <c r="A39" s="66"/>
      <c r="B39" s="66"/>
      <c r="C39" s="66"/>
      <c r="D39" s="66"/>
      <c r="E39" s="66"/>
      <c r="F39" s="66"/>
      <c r="G39" s="67"/>
      <c r="H39" s="67"/>
      <c r="I39" s="67"/>
      <c r="J39" s="67"/>
      <c r="K39" s="67"/>
      <c r="L39" s="67"/>
      <c r="M39" s="66"/>
      <c r="N39" s="66"/>
      <c r="O39" s="67"/>
    </row>
    <row r="40" spans="1:15" ht="18.75" x14ac:dyDescent="0.3">
      <c r="A40" s="66"/>
      <c r="B40" s="66"/>
      <c r="C40" s="66"/>
      <c r="D40" s="66"/>
      <c r="E40" s="66"/>
      <c r="F40" s="66"/>
      <c r="G40" s="67"/>
      <c r="H40" s="67"/>
      <c r="I40" s="67"/>
      <c r="J40" s="67"/>
      <c r="K40" s="67"/>
      <c r="L40" s="67"/>
      <c r="M40" s="66"/>
      <c r="N40" s="66"/>
      <c r="O40" s="67"/>
    </row>
    <row r="41" spans="1:15" ht="18.75" x14ac:dyDescent="0.3">
      <c r="A41" s="66"/>
      <c r="B41" s="66"/>
      <c r="C41" s="66"/>
      <c r="D41" s="66"/>
      <c r="E41" s="66"/>
      <c r="F41" s="66"/>
      <c r="G41" s="67"/>
      <c r="H41" s="67"/>
      <c r="I41" s="67"/>
      <c r="J41" s="67"/>
      <c r="K41" s="67"/>
      <c r="L41" s="67"/>
      <c r="M41" s="66"/>
      <c r="N41" s="66"/>
      <c r="O41" s="67"/>
    </row>
  </sheetData>
  <sortState xmlns:xlrd2="http://schemas.microsoft.com/office/spreadsheetml/2017/richdata2" ref="B8:O12">
    <sortCondition ref="O8:O12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9"/>
  <sheetViews>
    <sheetView zoomScale="83" zoomScaleNormal="85" zoomScalePageLayoutView="85" workbookViewId="0">
      <selection activeCell="H8" sqref="H8"/>
    </sheetView>
  </sheetViews>
  <sheetFormatPr defaultColWidth="9.28515625" defaultRowHeight="14.25" outlineLevelCol="1" x14ac:dyDescent="0.2"/>
  <cols>
    <col min="1" max="1" width="6.28515625" style="15" bestFit="1" customWidth="1"/>
    <col min="2" max="3" width="35.7109375" style="15" customWidth="1"/>
    <col min="4" max="5" width="5.7109375" style="15" customWidth="1"/>
    <col min="6" max="6" width="24.28515625" style="16" hidden="1" customWidth="1"/>
    <col min="7" max="7" width="17" style="16" customWidth="1"/>
    <col min="8" max="11" width="15.85546875" style="15" customWidth="1"/>
    <col min="12" max="13" width="15.85546875" style="15" customWidth="1" outlineLevel="1"/>
    <col min="14" max="14" width="15.85546875" style="16" customWidth="1"/>
    <col min="15" max="16384" width="9.28515625" style="15"/>
  </cols>
  <sheetData>
    <row r="1" spans="1:14" ht="23.25" x14ac:dyDescent="0.35">
      <c r="A1" s="106" t="s">
        <v>56</v>
      </c>
      <c r="B1" s="38"/>
      <c r="C1" s="38"/>
      <c r="D1" s="38"/>
      <c r="E1" s="38"/>
      <c r="F1" s="39"/>
      <c r="G1" s="39"/>
      <c r="H1" s="38"/>
      <c r="I1" s="38"/>
      <c r="J1" s="38"/>
      <c r="K1" s="38"/>
      <c r="L1" s="38"/>
      <c r="M1" s="38"/>
      <c r="N1" s="40"/>
    </row>
    <row r="2" spans="1:14" ht="18.75" x14ac:dyDescent="0.3">
      <c r="A2" s="37" t="s">
        <v>41</v>
      </c>
      <c r="B2" s="38"/>
      <c r="C2" s="38"/>
      <c r="D2" s="38"/>
      <c r="E2" s="38"/>
      <c r="F2" s="39"/>
      <c r="G2" s="39"/>
      <c r="H2" s="38"/>
      <c r="I2" s="38"/>
      <c r="J2" s="38"/>
      <c r="K2" s="38"/>
      <c r="L2" s="38"/>
      <c r="M2" s="38"/>
      <c r="N2" s="40"/>
    </row>
    <row r="3" spans="1:14" ht="18.75" x14ac:dyDescent="0.3">
      <c r="A3" s="38"/>
      <c r="B3" s="38"/>
      <c r="C3" s="38"/>
      <c r="D3" s="38"/>
      <c r="E3" s="38"/>
      <c r="F3" s="38"/>
      <c r="G3" s="38"/>
      <c r="H3" s="41"/>
      <c r="I3" s="40"/>
      <c r="J3" s="40"/>
      <c r="K3" s="40"/>
      <c r="L3" s="38"/>
      <c r="M3" s="38"/>
      <c r="N3" s="40"/>
    </row>
    <row r="4" spans="1:14" ht="18.75" x14ac:dyDescent="0.3">
      <c r="A4" s="42"/>
      <c r="B4" s="43"/>
      <c r="C4" s="43"/>
      <c r="D4" s="43"/>
      <c r="E4" s="43"/>
      <c r="F4" s="43"/>
      <c r="G4" s="43"/>
      <c r="H4" s="44"/>
      <c r="I4" s="76"/>
      <c r="J4" s="76"/>
      <c r="K4" s="76"/>
      <c r="L4" s="43"/>
      <c r="M4" s="43"/>
      <c r="N4" s="45"/>
    </row>
    <row r="5" spans="1:14" ht="18.75" x14ac:dyDescent="0.3">
      <c r="A5" s="77"/>
      <c r="B5" s="38"/>
      <c r="C5" s="38"/>
      <c r="D5" s="38"/>
      <c r="E5" s="38"/>
      <c r="F5" s="40"/>
      <c r="G5" s="40"/>
      <c r="H5" s="41"/>
      <c r="I5" s="40"/>
      <c r="J5" s="40"/>
      <c r="K5" s="40"/>
      <c r="L5" s="38"/>
      <c r="M5" s="38"/>
      <c r="N5" s="78"/>
    </row>
    <row r="6" spans="1:14" ht="14.25" customHeight="1" x14ac:dyDescent="0.3">
      <c r="A6" s="77"/>
      <c r="B6" s="38"/>
      <c r="C6" s="38"/>
      <c r="D6" s="38"/>
      <c r="E6" s="38"/>
      <c r="F6" s="40"/>
      <c r="G6" s="41"/>
      <c r="H6" s="100"/>
      <c r="I6" s="100"/>
      <c r="J6" s="41"/>
      <c r="K6" s="41"/>
      <c r="L6" s="61"/>
      <c r="M6" s="61"/>
      <c r="N6" s="78"/>
    </row>
    <row r="7" spans="1:14" ht="18.75" x14ac:dyDescent="0.3">
      <c r="A7" s="46" t="s">
        <v>0</v>
      </c>
      <c r="B7" s="47" t="s">
        <v>3</v>
      </c>
      <c r="C7" s="47" t="s">
        <v>9</v>
      </c>
      <c r="D7" s="48" t="s">
        <v>1</v>
      </c>
      <c r="E7" s="48" t="s">
        <v>2</v>
      </c>
      <c r="F7" s="48" t="s">
        <v>24</v>
      </c>
      <c r="G7" s="82" t="s">
        <v>65</v>
      </c>
      <c r="H7" s="82" t="s">
        <v>66</v>
      </c>
      <c r="I7" s="82" t="s">
        <v>57</v>
      </c>
      <c r="J7" s="49"/>
      <c r="K7" s="49"/>
      <c r="L7" s="50" t="s">
        <v>5</v>
      </c>
      <c r="M7" s="50" t="s">
        <v>6</v>
      </c>
      <c r="N7" s="68" t="s">
        <v>4</v>
      </c>
    </row>
    <row r="8" spans="1:14" ht="18.75" x14ac:dyDescent="0.3">
      <c r="A8" s="57">
        <v>1</v>
      </c>
      <c r="B8" s="51" t="s">
        <v>45</v>
      </c>
      <c r="C8" s="51" t="s">
        <v>136</v>
      </c>
      <c r="D8" s="60" t="s">
        <v>14</v>
      </c>
      <c r="E8" s="60" t="s">
        <v>10</v>
      </c>
      <c r="F8" s="53"/>
      <c r="G8" s="53">
        <v>1</v>
      </c>
      <c r="H8" s="59">
        <v>1</v>
      </c>
      <c r="I8" s="89"/>
      <c r="J8" s="89"/>
      <c r="K8" s="59"/>
      <c r="L8" s="57">
        <f>IF(OR('Gereden wedstrijden'!$L$7=3,'Gereden wedstrijden'!$L$7=3),LARGE(G8:K8,1),0)</f>
        <v>1</v>
      </c>
      <c r="M8" s="57">
        <f>IF('Gereden wedstrijden'!$L$7=5,LARGE(H8:K8,2),0)</f>
        <v>0</v>
      </c>
      <c r="N8" s="60">
        <f>SUM(G8:K8)-SUM(L8:M8)</f>
        <v>1</v>
      </c>
    </row>
    <row r="9" spans="1:14" ht="18.75" x14ac:dyDescent="0.3">
      <c r="A9" s="66"/>
      <c r="B9" s="66"/>
      <c r="C9" s="66"/>
      <c r="D9" s="67"/>
      <c r="E9" s="67"/>
      <c r="F9" s="67"/>
      <c r="G9" s="67"/>
      <c r="H9" s="84"/>
      <c r="I9" s="88"/>
      <c r="J9" s="88"/>
      <c r="K9" s="84"/>
      <c r="L9" s="66"/>
      <c r="M9" s="66"/>
      <c r="N9" s="67"/>
    </row>
    <row r="10" spans="1:14" ht="18.75" x14ac:dyDescent="0.3">
      <c r="A10" s="66"/>
      <c r="B10" s="66"/>
      <c r="C10" s="66"/>
      <c r="D10" s="67"/>
      <c r="E10" s="67"/>
      <c r="F10" s="67"/>
      <c r="G10" s="67"/>
      <c r="H10" s="84"/>
      <c r="I10" s="88"/>
      <c r="J10" s="88"/>
      <c r="K10" s="84"/>
      <c r="L10" s="66"/>
      <c r="M10" s="66"/>
      <c r="N10" s="67"/>
    </row>
    <row r="11" spans="1:14" ht="18.75" x14ac:dyDescent="0.3">
      <c r="A11" s="66"/>
      <c r="B11" s="66"/>
      <c r="C11" s="66"/>
      <c r="D11" s="67"/>
      <c r="E11" s="67"/>
      <c r="F11" s="67"/>
      <c r="G11" s="67"/>
      <c r="H11" s="84"/>
      <c r="I11" s="88"/>
      <c r="J11" s="88"/>
      <c r="K11" s="84"/>
      <c r="L11" s="66"/>
      <c r="M11" s="66"/>
      <c r="N11" s="67"/>
    </row>
    <row r="12" spans="1:14" ht="18.75" x14ac:dyDescent="0.3">
      <c r="A12" s="66"/>
      <c r="B12" s="66"/>
      <c r="C12" s="66"/>
      <c r="D12" s="67"/>
      <c r="E12" s="67"/>
      <c r="F12" s="67"/>
      <c r="G12" s="67"/>
      <c r="H12" s="84"/>
      <c r="I12" s="84"/>
      <c r="J12" s="84"/>
      <c r="K12" s="84"/>
      <c r="L12" s="66"/>
      <c r="M12" s="66"/>
      <c r="N12" s="67"/>
    </row>
    <row r="13" spans="1:14" ht="18.75" x14ac:dyDescent="0.3">
      <c r="A13" s="66"/>
      <c r="B13" s="66"/>
      <c r="C13" s="66"/>
      <c r="D13" s="67"/>
      <c r="E13" s="67"/>
      <c r="F13" s="67"/>
      <c r="G13" s="67"/>
      <c r="H13" s="84"/>
      <c r="I13" s="88"/>
      <c r="J13" s="88"/>
      <c r="K13" s="84"/>
      <c r="L13" s="66"/>
      <c r="M13" s="66"/>
      <c r="N13" s="67"/>
    </row>
    <row r="14" spans="1:14" ht="18.75" x14ac:dyDescent="0.3">
      <c r="A14" s="66"/>
      <c r="B14" s="66"/>
      <c r="C14" s="66"/>
      <c r="D14" s="67"/>
      <c r="E14" s="67"/>
      <c r="F14" s="67"/>
      <c r="G14" s="67"/>
      <c r="H14" s="84"/>
      <c r="I14" s="88"/>
      <c r="J14" s="88"/>
      <c r="K14" s="84"/>
      <c r="L14" s="66"/>
      <c r="M14" s="66"/>
      <c r="N14" s="67"/>
    </row>
    <row r="15" spans="1:14" ht="18.75" x14ac:dyDescent="0.3">
      <c r="A15" s="66"/>
      <c r="B15" s="66"/>
      <c r="C15" s="66"/>
      <c r="D15" s="67"/>
      <c r="E15" s="67"/>
      <c r="F15" s="67"/>
      <c r="G15" s="67"/>
      <c r="H15" s="66"/>
      <c r="I15" s="66"/>
      <c r="J15" s="66"/>
      <c r="K15" s="66"/>
      <c r="L15" s="66"/>
      <c r="M15" s="66"/>
      <c r="N15" s="67"/>
    </row>
    <row r="16" spans="1:14" ht="18.75" x14ac:dyDescent="0.3">
      <c r="A16" s="66"/>
      <c r="B16" s="66"/>
      <c r="C16" s="66"/>
      <c r="D16" s="67"/>
      <c r="E16" s="67"/>
      <c r="F16" s="67"/>
      <c r="G16" s="67"/>
      <c r="H16" s="84"/>
      <c r="I16" s="84"/>
      <c r="J16" s="84"/>
      <c r="K16" s="84"/>
      <c r="L16" s="66"/>
      <c r="M16" s="66"/>
      <c r="N16" s="67"/>
    </row>
    <row r="17" spans="1:14" ht="18.75" x14ac:dyDescent="0.3">
      <c r="A17" s="66"/>
      <c r="B17" s="66"/>
      <c r="C17" s="66"/>
      <c r="D17" s="67"/>
      <c r="E17" s="67"/>
      <c r="F17" s="67"/>
      <c r="G17" s="67"/>
      <c r="H17" s="84"/>
      <c r="I17" s="88"/>
      <c r="J17" s="88"/>
      <c r="K17" s="84"/>
      <c r="L17" s="66"/>
      <c r="M17" s="66"/>
      <c r="N17" s="67"/>
    </row>
    <row r="18" spans="1:14" ht="18.75" x14ac:dyDescent="0.3">
      <c r="A18" s="66"/>
      <c r="B18" s="66"/>
      <c r="C18" s="66"/>
      <c r="D18" s="67"/>
      <c r="E18" s="67"/>
      <c r="F18" s="67"/>
      <c r="G18" s="67"/>
      <c r="H18" s="84"/>
      <c r="I18" s="88"/>
      <c r="J18" s="88"/>
      <c r="K18" s="84"/>
      <c r="L18" s="66"/>
      <c r="M18" s="66"/>
      <c r="N18" s="67"/>
    </row>
    <row r="19" spans="1:14" ht="18.75" x14ac:dyDescent="0.3">
      <c r="A19" s="66"/>
      <c r="B19" s="66"/>
      <c r="C19" s="66"/>
      <c r="D19" s="67"/>
      <c r="E19" s="67"/>
      <c r="F19" s="67"/>
      <c r="G19" s="67"/>
      <c r="H19" s="84"/>
      <c r="I19" s="84"/>
      <c r="J19" s="84"/>
      <c r="K19" s="84"/>
      <c r="L19" s="66"/>
      <c r="M19" s="66"/>
      <c r="N19" s="67"/>
    </row>
    <row r="20" spans="1:14" ht="18.75" x14ac:dyDescent="0.3">
      <c r="A20" s="66"/>
      <c r="B20" s="66"/>
      <c r="C20" s="66"/>
      <c r="D20" s="67"/>
      <c r="E20" s="67"/>
      <c r="F20" s="67"/>
      <c r="G20" s="67"/>
      <c r="H20" s="84"/>
      <c r="I20" s="84"/>
      <c r="J20" s="84"/>
      <c r="K20" s="84"/>
      <c r="L20" s="66"/>
      <c r="M20" s="66"/>
      <c r="N20" s="67"/>
    </row>
    <row r="21" spans="1:14" ht="18.75" x14ac:dyDescent="0.3">
      <c r="A21" s="66"/>
      <c r="B21" s="66"/>
      <c r="C21" s="66"/>
      <c r="D21" s="66"/>
      <c r="E21" s="66"/>
      <c r="F21" s="67"/>
      <c r="G21" s="67"/>
      <c r="H21" s="66"/>
      <c r="I21" s="66"/>
      <c r="J21" s="66"/>
      <c r="K21" s="66"/>
      <c r="L21" s="66"/>
      <c r="M21" s="66"/>
      <c r="N21" s="67"/>
    </row>
    <row r="22" spans="1:14" ht="18.75" x14ac:dyDescent="0.3">
      <c r="A22" s="66"/>
      <c r="B22" s="66"/>
      <c r="C22" s="66"/>
      <c r="D22" s="66"/>
      <c r="E22" s="66"/>
      <c r="F22" s="67"/>
      <c r="G22" s="67"/>
      <c r="H22" s="66"/>
      <c r="I22" s="66"/>
      <c r="J22" s="66"/>
      <c r="K22" s="66"/>
      <c r="L22" s="66"/>
      <c r="M22" s="66"/>
      <c r="N22" s="67"/>
    </row>
    <row r="23" spans="1:14" ht="18.75" x14ac:dyDescent="0.3">
      <c r="A23" s="66"/>
      <c r="B23" s="66"/>
      <c r="C23" s="66"/>
      <c r="D23" s="66"/>
      <c r="E23" s="66"/>
      <c r="F23" s="67"/>
      <c r="G23" s="67"/>
      <c r="H23" s="66"/>
      <c r="I23" s="66"/>
      <c r="J23" s="66"/>
      <c r="K23" s="66"/>
      <c r="L23" s="66"/>
      <c r="M23" s="66"/>
      <c r="N23" s="67"/>
    </row>
    <row r="24" spans="1:14" ht="18.75" x14ac:dyDescent="0.3">
      <c r="A24" s="66"/>
      <c r="B24" s="66"/>
      <c r="C24" s="66"/>
      <c r="D24" s="66"/>
      <c r="E24" s="66"/>
      <c r="F24" s="67"/>
      <c r="G24" s="67"/>
      <c r="H24" s="66"/>
      <c r="I24" s="66"/>
      <c r="J24" s="66"/>
      <c r="K24" s="66"/>
      <c r="L24" s="66"/>
      <c r="M24" s="66"/>
      <c r="N24" s="67"/>
    </row>
    <row r="25" spans="1:14" ht="18.75" x14ac:dyDescent="0.3">
      <c r="A25" s="66"/>
      <c r="B25" s="66"/>
      <c r="C25" s="66"/>
      <c r="D25" s="66"/>
      <c r="E25" s="66"/>
      <c r="F25" s="67"/>
      <c r="G25" s="67"/>
      <c r="H25" s="66"/>
      <c r="I25" s="66"/>
      <c r="J25" s="66"/>
      <c r="K25" s="66"/>
      <c r="L25" s="66"/>
      <c r="M25" s="66"/>
      <c r="N25" s="67"/>
    </row>
    <row r="26" spans="1:14" ht="18.75" x14ac:dyDescent="0.3">
      <c r="A26" s="66"/>
      <c r="B26" s="66"/>
      <c r="C26" s="66"/>
      <c r="D26" s="66"/>
      <c r="E26" s="66"/>
      <c r="F26" s="67"/>
      <c r="G26" s="67"/>
      <c r="H26" s="66"/>
      <c r="I26" s="66"/>
      <c r="J26" s="66"/>
      <c r="K26" s="66"/>
      <c r="L26" s="66"/>
      <c r="M26" s="66"/>
      <c r="N26" s="67"/>
    </row>
    <row r="27" spans="1:14" ht="18.75" x14ac:dyDescent="0.3">
      <c r="A27" s="66"/>
      <c r="B27" s="66"/>
      <c r="C27" s="66"/>
      <c r="D27" s="66"/>
      <c r="E27" s="66"/>
      <c r="F27" s="67"/>
      <c r="G27" s="67"/>
      <c r="H27" s="66"/>
      <c r="I27" s="66"/>
      <c r="J27" s="66"/>
      <c r="K27" s="66"/>
      <c r="L27" s="66"/>
      <c r="M27" s="66"/>
      <c r="N27" s="67"/>
    </row>
    <row r="28" spans="1:14" ht="18.75" x14ac:dyDescent="0.3">
      <c r="A28" s="66"/>
      <c r="B28" s="66"/>
      <c r="C28" s="66"/>
      <c r="D28" s="66"/>
      <c r="E28" s="66"/>
      <c r="F28" s="67"/>
      <c r="G28" s="67"/>
      <c r="H28" s="66"/>
      <c r="I28" s="66"/>
      <c r="J28" s="66"/>
      <c r="K28" s="66"/>
      <c r="L28" s="66"/>
      <c r="M28" s="66"/>
      <c r="N28" s="67"/>
    </row>
    <row r="29" spans="1:14" ht="18.75" x14ac:dyDescent="0.3">
      <c r="A29" s="66"/>
      <c r="B29" s="66"/>
      <c r="C29" s="66"/>
      <c r="D29" s="66"/>
      <c r="E29" s="66"/>
      <c r="F29" s="67"/>
      <c r="G29" s="67"/>
      <c r="H29" s="66"/>
      <c r="I29" s="66"/>
      <c r="J29" s="66"/>
      <c r="K29" s="66"/>
      <c r="L29" s="66"/>
      <c r="M29" s="66"/>
      <c r="N29" s="67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40"/>
  <sheetViews>
    <sheetView zoomScale="85" zoomScaleNormal="85" zoomScalePageLayoutView="85" workbookViewId="0">
      <selection activeCell="I9" sqref="I9"/>
    </sheetView>
  </sheetViews>
  <sheetFormatPr defaultColWidth="9.28515625" defaultRowHeight="14.25" outlineLevelCol="1" x14ac:dyDescent="0.2"/>
  <cols>
    <col min="1" max="1" width="6.42578125" style="15" bestFit="1" customWidth="1"/>
    <col min="2" max="4" width="35.7109375" style="15" customWidth="1"/>
    <col min="5" max="6" width="5.85546875" style="15" customWidth="1"/>
    <col min="7" max="7" width="29.5703125" style="16" hidden="1" customWidth="1"/>
    <col min="8" max="8" width="17.5703125" style="16" customWidth="1"/>
    <col min="9" max="10" width="17.5703125" style="15" customWidth="1"/>
    <col min="11" max="12" width="15.7109375" style="15" customWidth="1"/>
    <col min="13" max="14" width="15.7109375" style="15" customWidth="1" outlineLevel="1"/>
    <col min="15" max="15" width="15.7109375" style="16" customWidth="1"/>
    <col min="16" max="16384" width="9.28515625" style="15"/>
  </cols>
  <sheetData>
    <row r="1" spans="1:15" ht="23.25" x14ac:dyDescent="0.35">
      <c r="A1" s="106" t="s">
        <v>56</v>
      </c>
      <c r="B1" s="38"/>
      <c r="C1" s="38"/>
      <c r="D1" s="38"/>
      <c r="E1" s="38"/>
      <c r="F1" s="38"/>
      <c r="G1" s="39"/>
      <c r="H1" s="39"/>
      <c r="I1" s="38"/>
      <c r="J1" s="38"/>
      <c r="K1" s="38"/>
      <c r="L1" s="38"/>
      <c r="M1" s="38"/>
      <c r="N1" s="38"/>
      <c r="O1" s="40"/>
    </row>
    <row r="2" spans="1:15" ht="18.75" x14ac:dyDescent="0.3">
      <c r="A2" s="37" t="s">
        <v>40</v>
      </c>
      <c r="B2" s="38"/>
      <c r="C2" s="38"/>
      <c r="D2" s="38"/>
      <c r="E2" s="38"/>
      <c r="F2" s="38"/>
      <c r="G2" s="39"/>
      <c r="H2" s="39"/>
      <c r="I2" s="38"/>
      <c r="J2" s="38"/>
      <c r="K2" s="38"/>
      <c r="L2" s="38"/>
      <c r="M2" s="38"/>
      <c r="N2" s="38"/>
      <c r="O2" s="40"/>
    </row>
    <row r="3" spans="1:15" ht="18.75" x14ac:dyDescent="0.3">
      <c r="A3" s="38"/>
      <c r="B3" s="38"/>
      <c r="C3" s="38"/>
      <c r="D3" s="38"/>
      <c r="E3" s="38"/>
      <c r="F3" s="38"/>
      <c r="G3" s="38"/>
      <c r="H3" s="38"/>
      <c r="I3" s="41"/>
      <c r="J3" s="40"/>
      <c r="K3" s="40"/>
      <c r="L3" s="40"/>
      <c r="M3" s="38"/>
      <c r="N3" s="38"/>
      <c r="O3" s="40"/>
    </row>
    <row r="4" spans="1:15" ht="18.75" x14ac:dyDescent="0.3">
      <c r="A4" s="42"/>
      <c r="B4" s="43"/>
      <c r="C4" s="43"/>
      <c r="D4" s="43"/>
      <c r="E4" s="43"/>
      <c r="F4" s="43"/>
      <c r="G4" s="43"/>
      <c r="H4" s="43"/>
      <c r="I4" s="44"/>
      <c r="J4" s="76"/>
      <c r="K4" s="76"/>
      <c r="L4" s="76"/>
      <c r="M4" s="43"/>
      <c r="N4" s="43"/>
      <c r="O4" s="45"/>
    </row>
    <row r="5" spans="1:15" ht="18.75" x14ac:dyDescent="0.3">
      <c r="A5" s="77"/>
      <c r="B5" s="38"/>
      <c r="C5" s="38"/>
      <c r="D5" s="38"/>
      <c r="E5" s="38"/>
      <c r="F5" s="38"/>
      <c r="G5" s="40"/>
      <c r="H5" s="40"/>
      <c r="I5" s="41"/>
      <c r="J5" s="40"/>
      <c r="K5" s="40"/>
      <c r="L5" s="40"/>
      <c r="M5" s="38"/>
      <c r="N5" s="38"/>
      <c r="O5" s="78"/>
    </row>
    <row r="6" spans="1:15" ht="14.25" customHeight="1" x14ac:dyDescent="0.3">
      <c r="A6" s="77"/>
      <c r="B6" s="38"/>
      <c r="C6" s="38"/>
      <c r="D6" s="38"/>
      <c r="E6" s="38"/>
      <c r="F6" s="38"/>
      <c r="G6" s="40"/>
      <c r="H6" s="107"/>
      <c r="I6" s="108"/>
      <c r="J6" s="108"/>
      <c r="K6" s="41"/>
      <c r="L6" s="41"/>
      <c r="M6" s="61"/>
      <c r="N6" s="61"/>
      <c r="O6" s="78"/>
    </row>
    <row r="7" spans="1:15" ht="18.75" x14ac:dyDescent="0.3">
      <c r="A7" s="80" t="s">
        <v>0</v>
      </c>
      <c r="B7" s="81" t="s">
        <v>3</v>
      </c>
      <c r="C7" s="81" t="s">
        <v>9</v>
      </c>
      <c r="D7" s="81" t="s">
        <v>24</v>
      </c>
      <c r="E7" s="82" t="s">
        <v>1</v>
      </c>
      <c r="F7" s="82" t="s">
        <v>2</v>
      </c>
      <c r="G7" s="48" t="s">
        <v>24</v>
      </c>
      <c r="H7" s="82" t="s">
        <v>65</v>
      </c>
      <c r="I7" s="82" t="s">
        <v>66</v>
      </c>
      <c r="J7" s="82" t="s">
        <v>57</v>
      </c>
      <c r="K7" s="49"/>
      <c r="L7" s="49"/>
      <c r="M7" s="50" t="s">
        <v>5</v>
      </c>
      <c r="N7" s="50" t="s">
        <v>6</v>
      </c>
      <c r="O7" s="68" t="s">
        <v>4</v>
      </c>
    </row>
    <row r="8" spans="1:15" s="14" customFormat="1" ht="18.75" x14ac:dyDescent="0.3">
      <c r="A8" s="52">
        <v>1</v>
      </c>
      <c r="B8" s="52" t="s">
        <v>45</v>
      </c>
      <c r="C8" s="52" t="s">
        <v>67</v>
      </c>
      <c r="D8" s="52" t="s">
        <v>68</v>
      </c>
      <c r="E8" s="54" t="s">
        <v>14</v>
      </c>
      <c r="F8" s="54" t="s">
        <v>15</v>
      </c>
      <c r="G8" s="54" t="s">
        <v>19</v>
      </c>
      <c r="H8" s="54">
        <v>1</v>
      </c>
      <c r="I8" s="54">
        <v>2</v>
      </c>
      <c r="J8" s="55"/>
      <c r="K8" s="55"/>
      <c r="L8" s="59"/>
      <c r="M8" s="59">
        <f>IF(OR('Gereden wedstrijden'!$L$7=3,'Gereden wedstrijden'!$L$7=3),LARGE(H8:L8,1),0)</f>
        <v>2</v>
      </c>
      <c r="N8" s="59"/>
      <c r="O8" s="56">
        <f>SUM(H8:L8)-SUM(M8:N8)</f>
        <v>1</v>
      </c>
    </row>
    <row r="9" spans="1:15" ht="18.75" x14ac:dyDescent="0.3">
      <c r="A9" s="51">
        <v>2</v>
      </c>
      <c r="B9" s="51" t="s">
        <v>49</v>
      </c>
      <c r="C9" s="51" t="s">
        <v>137</v>
      </c>
      <c r="D9" s="51" t="s">
        <v>199</v>
      </c>
      <c r="E9" s="53" t="s">
        <v>14</v>
      </c>
      <c r="F9" s="53" t="s">
        <v>15</v>
      </c>
      <c r="G9" s="53" t="s">
        <v>19</v>
      </c>
      <c r="H9" s="53" t="s">
        <v>138</v>
      </c>
      <c r="I9" s="53">
        <v>1</v>
      </c>
      <c r="J9" s="55"/>
      <c r="K9" s="55"/>
      <c r="L9" s="59"/>
      <c r="M9" s="57">
        <f>IF(OR('Gereden wedstrijden'!$L$7=3,'Gereden wedstrijden'!$L$7=3),LARGE(H9:L9,1),0)</f>
        <v>1</v>
      </c>
      <c r="N9" s="57"/>
      <c r="O9" s="60">
        <f t="shared" ref="O9:O12" si="0">SUM(H9:L9)-SUM(M9:N9)</f>
        <v>0</v>
      </c>
    </row>
    <row r="10" spans="1:15" ht="18.75" x14ac:dyDescent="0.3">
      <c r="A10" s="51">
        <v>3</v>
      </c>
      <c r="B10" s="51"/>
      <c r="C10" s="51"/>
      <c r="D10" s="51"/>
      <c r="E10" s="53" t="s">
        <v>14</v>
      </c>
      <c r="F10" s="53" t="s">
        <v>15</v>
      </c>
      <c r="G10" s="53"/>
      <c r="H10" s="53"/>
      <c r="I10" s="53"/>
      <c r="J10" s="56"/>
      <c r="K10" s="56"/>
      <c r="L10" s="59"/>
      <c r="M10" s="57" t="e">
        <f>IF(OR('Gereden wedstrijden'!$L$7=3,'Gereden wedstrijden'!$L$7=3),LARGE(H10:L10,1),0)</f>
        <v>#NUM!</v>
      </c>
      <c r="N10" s="57"/>
      <c r="O10" s="60" t="e">
        <f>SUM(H10:L10)-SUM(M10:N10)</f>
        <v>#NUM!</v>
      </c>
    </row>
    <row r="11" spans="1:15" ht="18.75" x14ac:dyDescent="0.3">
      <c r="A11" s="51">
        <v>4</v>
      </c>
      <c r="B11" s="57"/>
      <c r="C11" s="57"/>
      <c r="D11" s="57"/>
      <c r="E11" s="53" t="s">
        <v>14</v>
      </c>
      <c r="F11" s="53" t="s">
        <v>15</v>
      </c>
      <c r="G11" s="53"/>
      <c r="H11" s="53"/>
      <c r="I11" s="53"/>
      <c r="J11" s="55"/>
      <c r="K11" s="55"/>
      <c r="L11" s="59"/>
      <c r="M11" s="57" t="e">
        <f>IF(OR('Gereden wedstrijden'!$L$7=3,'Gereden wedstrijden'!$L$7=3),LARGE(H11:L11,1),0)</f>
        <v>#NUM!</v>
      </c>
      <c r="N11" s="57"/>
      <c r="O11" s="60" t="e">
        <f t="shared" si="0"/>
        <v>#NUM!</v>
      </c>
    </row>
    <row r="12" spans="1:15" ht="18.75" x14ac:dyDescent="0.3">
      <c r="A12" s="51">
        <v>5</v>
      </c>
      <c r="B12" s="51"/>
      <c r="C12" s="51"/>
      <c r="D12" s="57"/>
      <c r="E12" s="53" t="s">
        <v>14</v>
      </c>
      <c r="F12" s="53" t="s">
        <v>15</v>
      </c>
      <c r="G12" s="53"/>
      <c r="H12" s="53"/>
      <c r="I12" s="53"/>
      <c r="J12" s="55"/>
      <c r="K12" s="55"/>
      <c r="L12" s="59"/>
      <c r="M12" s="57" t="e">
        <f>IF(OR('Gereden wedstrijden'!$L$7=3,'Gereden wedstrijden'!$L$7=3),LARGE(H12:L12,1),0)</f>
        <v>#NUM!</v>
      </c>
      <c r="N12" s="57"/>
      <c r="O12" s="60" t="e">
        <f t="shared" si="0"/>
        <v>#NUM!</v>
      </c>
    </row>
    <row r="13" spans="1:15" ht="18.75" x14ac:dyDescent="0.3">
      <c r="A13" s="85"/>
      <c r="B13" s="66"/>
      <c r="C13" s="66"/>
      <c r="D13" s="66"/>
      <c r="E13" s="67"/>
      <c r="F13" s="67"/>
      <c r="G13" s="67"/>
      <c r="H13" s="67"/>
      <c r="I13" s="86"/>
      <c r="J13" s="86"/>
      <c r="K13" s="86"/>
      <c r="L13" s="84"/>
      <c r="M13" s="66"/>
      <c r="N13" s="66"/>
      <c r="O13" s="67"/>
    </row>
    <row r="14" spans="1:15" ht="18.75" x14ac:dyDescent="0.3">
      <c r="A14" s="85"/>
      <c r="B14" s="66"/>
      <c r="C14" s="66"/>
      <c r="D14" s="66"/>
      <c r="E14" s="67"/>
      <c r="F14" s="67"/>
      <c r="G14" s="67"/>
      <c r="H14" s="67"/>
      <c r="I14" s="86"/>
      <c r="J14" s="86"/>
      <c r="K14" s="86"/>
      <c r="L14" s="84"/>
      <c r="M14" s="66"/>
      <c r="N14" s="66"/>
      <c r="O14" s="67"/>
    </row>
    <row r="15" spans="1:15" ht="18.75" x14ac:dyDescent="0.3">
      <c r="A15" s="66"/>
      <c r="B15" s="98"/>
      <c r="C15" s="98"/>
      <c r="D15" s="98"/>
      <c r="E15" s="67"/>
      <c r="F15" s="67"/>
      <c r="G15" s="67"/>
      <c r="H15" s="67"/>
      <c r="I15" s="66"/>
      <c r="J15" s="66"/>
      <c r="K15" s="66"/>
      <c r="L15" s="66"/>
      <c r="M15" s="66"/>
      <c r="N15" s="66"/>
      <c r="O15" s="67"/>
    </row>
    <row r="16" spans="1:15" ht="18.75" x14ac:dyDescent="0.3">
      <c r="A16" s="66"/>
      <c r="B16" s="66"/>
      <c r="C16" s="66"/>
      <c r="D16" s="66"/>
      <c r="E16" s="67"/>
      <c r="F16" s="67"/>
      <c r="G16" s="67"/>
      <c r="H16" s="67"/>
      <c r="I16" s="84"/>
      <c r="J16" s="84"/>
      <c r="K16" s="84"/>
      <c r="L16" s="84"/>
      <c r="M16" s="66"/>
      <c r="N16" s="66"/>
      <c r="O16" s="67"/>
    </row>
    <row r="17" spans="1:15" ht="18.75" x14ac:dyDescent="0.3">
      <c r="A17" s="66"/>
      <c r="B17" s="66"/>
      <c r="C17" s="66"/>
      <c r="D17" s="66"/>
      <c r="E17" s="67"/>
      <c r="F17" s="67"/>
      <c r="G17" s="67"/>
      <c r="H17" s="67"/>
      <c r="I17" s="84"/>
      <c r="J17" s="88"/>
      <c r="K17" s="88"/>
      <c r="L17" s="84"/>
      <c r="M17" s="66"/>
      <c r="N17" s="66"/>
      <c r="O17" s="67"/>
    </row>
    <row r="18" spans="1:15" ht="18.75" x14ac:dyDescent="0.3">
      <c r="A18" s="66"/>
      <c r="B18" s="99"/>
      <c r="C18" s="66"/>
      <c r="D18" s="66"/>
      <c r="E18" s="67"/>
      <c r="F18" s="67"/>
      <c r="G18" s="67"/>
      <c r="H18" s="67"/>
      <c r="I18" s="84"/>
      <c r="J18" s="88"/>
      <c r="K18" s="88"/>
      <c r="L18" s="84"/>
      <c r="M18" s="66"/>
      <c r="N18" s="66"/>
      <c r="O18" s="67"/>
    </row>
    <row r="19" spans="1:15" ht="18.75" x14ac:dyDescent="0.3">
      <c r="A19" s="66"/>
      <c r="B19" s="66"/>
      <c r="C19" s="66"/>
      <c r="D19" s="66"/>
      <c r="E19" s="67"/>
      <c r="F19" s="67"/>
      <c r="G19" s="67"/>
      <c r="H19" s="67"/>
      <c r="I19" s="84"/>
      <c r="J19" s="84"/>
      <c r="K19" s="84"/>
      <c r="L19" s="84"/>
      <c r="M19" s="66"/>
      <c r="N19" s="66"/>
      <c r="O19" s="67"/>
    </row>
    <row r="20" spans="1:15" ht="18.75" x14ac:dyDescent="0.3">
      <c r="A20" s="66"/>
      <c r="B20" s="66"/>
      <c r="C20" s="66"/>
      <c r="D20" s="66"/>
      <c r="E20" s="67"/>
      <c r="F20" s="67"/>
      <c r="G20" s="67"/>
      <c r="H20" s="67"/>
      <c r="I20" s="84"/>
      <c r="J20" s="84"/>
      <c r="K20" s="84"/>
      <c r="L20" s="84"/>
      <c r="M20" s="66"/>
      <c r="N20" s="66"/>
      <c r="O20" s="67"/>
    </row>
    <row r="21" spans="1:15" ht="18.75" x14ac:dyDescent="0.3">
      <c r="A21" s="66"/>
      <c r="B21" s="66"/>
      <c r="C21" s="66"/>
      <c r="D21" s="66"/>
      <c r="E21" s="66"/>
      <c r="F21" s="66"/>
      <c r="G21" s="67"/>
      <c r="H21" s="67"/>
      <c r="I21" s="66"/>
      <c r="J21" s="66"/>
      <c r="K21" s="66"/>
      <c r="L21" s="66"/>
      <c r="M21" s="66"/>
      <c r="N21" s="66"/>
      <c r="O21" s="67"/>
    </row>
    <row r="22" spans="1:15" ht="18.75" x14ac:dyDescent="0.3">
      <c r="A22" s="66"/>
      <c r="B22" s="66"/>
      <c r="C22" s="66"/>
      <c r="D22" s="66"/>
      <c r="E22" s="66"/>
      <c r="F22" s="66"/>
      <c r="G22" s="67"/>
      <c r="H22" s="67"/>
      <c r="I22" s="66"/>
      <c r="J22" s="66"/>
      <c r="K22" s="66"/>
      <c r="L22" s="66"/>
      <c r="M22" s="66"/>
      <c r="N22" s="66"/>
      <c r="O22" s="67"/>
    </row>
    <row r="23" spans="1:15" ht="18.75" x14ac:dyDescent="0.3">
      <c r="A23" s="66"/>
      <c r="B23" s="66"/>
      <c r="C23" s="66"/>
      <c r="D23" s="66"/>
      <c r="E23" s="66"/>
      <c r="F23" s="66"/>
      <c r="G23" s="67"/>
      <c r="H23" s="67"/>
      <c r="I23" s="66"/>
      <c r="J23" s="66"/>
      <c r="K23" s="66"/>
      <c r="L23" s="66"/>
      <c r="M23" s="66"/>
      <c r="N23" s="66"/>
      <c r="O23" s="67"/>
    </row>
    <row r="24" spans="1:15" ht="18.75" x14ac:dyDescent="0.3">
      <c r="A24" s="66"/>
      <c r="B24" s="66"/>
      <c r="C24" s="66"/>
      <c r="D24" s="66"/>
      <c r="E24" s="66"/>
      <c r="F24" s="66"/>
      <c r="G24" s="67"/>
      <c r="H24" s="67"/>
      <c r="I24" s="66"/>
      <c r="J24" s="66"/>
      <c r="K24" s="66"/>
      <c r="L24" s="66"/>
      <c r="M24" s="66"/>
      <c r="N24" s="66"/>
      <c r="O24" s="67"/>
    </row>
    <row r="25" spans="1:15" ht="18.75" x14ac:dyDescent="0.3">
      <c r="A25" s="66"/>
      <c r="B25" s="66"/>
      <c r="C25" s="66"/>
      <c r="D25" s="66"/>
      <c r="E25" s="66"/>
      <c r="F25" s="66"/>
      <c r="G25" s="67"/>
      <c r="H25" s="67"/>
      <c r="I25" s="66"/>
      <c r="J25" s="66"/>
      <c r="K25" s="66"/>
      <c r="L25" s="66"/>
      <c r="M25" s="66"/>
      <c r="N25" s="66"/>
      <c r="O25" s="67"/>
    </row>
    <row r="26" spans="1:15" ht="18.75" x14ac:dyDescent="0.3">
      <c r="A26" s="66"/>
      <c r="B26" s="66"/>
      <c r="C26" s="66"/>
      <c r="D26" s="66"/>
      <c r="E26" s="66"/>
      <c r="F26" s="66"/>
      <c r="G26" s="67"/>
      <c r="H26" s="67"/>
      <c r="I26" s="66"/>
      <c r="J26" s="66"/>
      <c r="K26" s="66"/>
      <c r="L26" s="66"/>
      <c r="M26" s="66"/>
      <c r="N26" s="66"/>
      <c r="O26" s="67"/>
    </row>
    <row r="27" spans="1:15" ht="18.75" x14ac:dyDescent="0.3">
      <c r="A27" s="66"/>
      <c r="B27" s="66"/>
      <c r="C27" s="66"/>
      <c r="D27" s="66"/>
      <c r="E27" s="66"/>
      <c r="F27" s="66"/>
      <c r="G27" s="67"/>
      <c r="H27" s="67"/>
      <c r="I27" s="66"/>
      <c r="J27" s="66"/>
      <c r="K27" s="66"/>
      <c r="L27" s="66"/>
      <c r="M27" s="66"/>
      <c r="N27" s="66"/>
      <c r="O27" s="67"/>
    </row>
    <row r="28" spans="1:15" ht="18.75" x14ac:dyDescent="0.3">
      <c r="A28" s="66"/>
      <c r="B28" s="66"/>
      <c r="C28" s="66"/>
      <c r="D28" s="66"/>
      <c r="E28" s="66"/>
      <c r="F28" s="66"/>
      <c r="G28" s="67"/>
      <c r="H28" s="67"/>
      <c r="I28" s="66"/>
      <c r="J28" s="66"/>
      <c r="K28" s="66"/>
      <c r="L28" s="66"/>
      <c r="M28" s="66"/>
      <c r="N28" s="66"/>
      <c r="O28" s="67"/>
    </row>
    <row r="29" spans="1:15" ht="18.75" x14ac:dyDescent="0.3">
      <c r="A29" s="66"/>
      <c r="B29" s="66"/>
      <c r="C29" s="66"/>
      <c r="D29" s="66"/>
      <c r="E29" s="66"/>
      <c r="F29" s="66"/>
      <c r="G29" s="67"/>
      <c r="H29" s="67"/>
      <c r="I29" s="66"/>
      <c r="J29" s="66"/>
      <c r="K29" s="66"/>
      <c r="L29" s="66"/>
      <c r="M29" s="66"/>
      <c r="N29" s="66"/>
      <c r="O29" s="67"/>
    </row>
    <row r="30" spans="1:15" ht="18.75" x14ac:dyDescent="0.3">
      <c r="A30" s="66"/>
      <c r="B30" s="66"/>
      <c r="C30" s="66"/>
      <c r="D30" s="66"/>
      <c r="E30" s="66"/>
      <c r="F30" s="66"/>
      <c r="G30" s="67"/>
      <c r="H30" s="67"/>
      <c r="I30" s="66"/>
      <c r="J30" s="66"/>
      <c r="K30" s="66"/>
      <c r="L30" s="66"/>
      <c r="M30" s="66"/>
      <c r="N30" s="66"/>
      <c r="O30" s="67"/>
    </row>
    <row r="31" spans="1:15" ht="18.75" x14ac:dyDescent="0.3">
      <c r="A31" s="66"/>
      <c r="B31" s="66"/>
      <c r="C31" s="66"/>
      <c r="D31" s="66"/>
      <c r="E31" s="66"/>
      <c r="F31" s="66"/>
      <c r="G31" s="67"/>
      <c r="H31" s="67"/>
      <c r="I31" s="66"/>
      <c r="J31" s="66"/>
      <c r="K31" s="66"/>
      <c r="L31" s="66"/>
      <c r="M31" s="66"/>
      <c r="N31" s="66"/>
      <c r="O31" s="67"/>
    </row>
    <row r="32" spans="1:15" ht="18.75" x14ac:dyDescent="0.3">
      <c r="A32" s="66"/>
      <c r="B32" s="66"/>
      <c r="C32" s="66"/>
      <c r="D32" s="66"/>
      <c r="E32" s="66"/>
      <c r="F32" s="66"/>
      <c r="G32" s="67"/>
      <c r="H32" s="67"/>
      <c r="I32" s="66"/>
      <c r="J32" s="66"/>
      <c r="K32" s="66"/>
      <c r="L32" s="66"/>
      <c r="M32" s="66"/>
      <c r="N32" s="66"/>
      <c r="O32" s="67"/>
    </row>
    <row r="33" spans="1:15" ht="18.75" x14ac:dyDescent="0.3">
      <c r="A33" s="66"/>
      <c r="B33" s="66"/>
      <c r="C33" s="66"/>
      <c r="D33" s="66"/>
      <c r="E33" s="66"/>
      <c r="F33" s="66"/>
      <c r="G33" s="67"/>
      <c r="H33" s="67"/>
      <c r="I33" s="66"/>
      <c r="J33" s="66"/>
      <c r="K33" s="66"/>
      <c r="L33" s="66"/>
      <c r="M33" s="66"/>
      <c r="N33" s="66"/>
      <c r="O33" s="67"/>
    </row>
    <row r="34" spans="1:15" ht="18.75" x14ac:dyDescent="0.3">
      <c r="A34" s="66"/>
      <c r="B34" s="66"/>
      <c r="C34" s="66"/>
      <c r="D34" s="66"/>
      <c r="E34" s="66"/>
      <c r="F34" s="66"/>
      <c r="G34" s="67"/>
      <c r="H34" s="67"/>
      <c r="I34" s="66"/>
      <c r="J34" s="66"/>
      <c r="K34" s="66"/>
      <c r="L34" s="66"/>
      <c r="M34" s="66"/>
      <c r="N34" s="66"/>
      <c r="O34" s="67"/>
    </row>
    <row r="35" spans="1:15" ht="18.75" x14ac:dyDescent="0.3">
      <c r="A35" s="66"/>
      <c r="B35" s="66"/>
      <c r="C35" s="66"/>
      <c r="D35" s="66"/>
      <c r="E35" s="66"/>
      <c r="F35" s="66"/>
      <c r="G35" s="67"/>
      <c r="H35" s="67"/>
      <c r="I35" s="66"/>
      <c r="J35" s="66"/>
      <c r="K35" s="66"/>
      <c r="L35" s="66"/>
      <c r="M35" s="66"/>
      <c r="N35" s="66"/>
      <c r="O35" s="67"/>
    </row>
    <row r="36" spans="1:15" ht="18.75" x14ac:dyDescent="0.3">
      <c r="A36" s="66"/>
      <c r="B36" s="66"/>
      <c r="C36" s="66"/>
      <c r="D36" s="66"/>
      <c r="E36" s="66"/>
      <c r="F36" s="66"/>
      <c r="G36" s="67"/>
      <c r="H36" s="67"/>
      <c r="I36" s="66"/>
      <c r="J36" s="66"/>
      <c r="K36" s="66"/>
      <c r="L36" s="66"/>
      <c r="M36" s="66"/>
      <c r="N36" s="66"/>
      <c r="O36" s="67"/>
    </row>
    <row r="37" spans="1:15" ht="18.75" x14ac:dyDescent="0.3">
      <c r="A37" s="66"/>
      <c r="B37" s="66"/>
      <c r="C37" s="66"/>
      <c r="D37" s="66"/>
      <c r="E37" s="66"/>
      <c r="F37" s="66"/>
      <c r="G37" s="67"/>
      <c r="H37" s="67"/>
      <c r="I37" s="66"/>
      <c r="J37" s="66"/>
      <c r="K37" s="66"/>
      <c r="L37" s="66"/>
      <c r="M37" s="66"/>
      <c r="N37" s="66"/>
      <c r="O37" s="67"/>
    </row>
    <row r="38" spans="1:15" ht="18.75" x14ac:dyDescent="0.3">
      <c r="A38" s="66"/>
      <c r="B38" s="66"/>
      <c r="C38" s="66"/>
      <c r="D38" s="66"/>
      <c r="E38" s="66"/>
      <c r="F38" s="66"/>
      <c r="G38" s="67"/>
      <c r="H38" s="67"/>
      <c r="I38" s="66"/>
      <c r="J38" s="66"/>
      <c r="K38" s="66"/>
      <c r="L38" s="66"/>
      <c r="M38" s="66"/>
      <c r="N38" s="66"/>
      <c r="O38" s="67"/>
    </row>
    <row r="39" spans="1:15" ht="18.75" x14ac:dyDescent="0.3">
      <c r="A39" s="66"/>
      <c r="B39" s="66"/>
      <c r="C39" s="66"/>
      <c r="D39" s="66"/>
      <c r="E39" s="66"/>
      <c r="F39" s="66"/>
      <c r="G39" s="67"/>
      <c r="H39" s="67"/>
      <c r="I39" s="66"/>
      <c r="J39" s="66"/>
      <c r="K39" s="66"/>
      <c r="L39" s="66"/>
      <c r="M39" s="66"/>
      <c r="N39" s="66"/>
      <c r="O39" s="67"/>
    </row>
    <row r="40" spans="1:15" ht="18.75" x14ac:dyDescent="0.3">
      <c r="A40" s="66"/>
      <c r="B40" s="66"/>
      <c r="C40" s="66"/>
      <c r="D40" s="66"/>
      <c r="E40" s="66"/>
      <c r="F40" s="66"/>
      <c r="G40" s="67"/>
      <c r="H40" s="67"/>
      <c r="I40" s="66"/>
      <c r="J40" s="66"/>
      <c r="K40" s="66"/>
      <c r="L40" s="66"/>
      <c r="M40" s="66"/>
      <c r="N40" s="66"/>
      <c r="O40" s="67"/>
    </row>
  </sheetData>
  <sortState xmlns:xlrd2="http://schemas.microsoft.com/office/spreadsheetml/2017/richdata2" ref="B9:O14">
    <sortCondition ref="O9:O14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17"/>
  <sheetViews>
    <sheetView zoomScale="85" zoomScaleNormal="85" zoomScalePageLayoutView="85" workbookViewId="0">
      <selection activeCell="H8" sqref="H8"/>
    </sheetView>
  </sheetViews>
  <sheetFormatPr defaultColWidth="9.28515625" defaultRowHeight="14.25" outlineLevelCol="1" x14ac:dyDescent="0.2"/>
  <cols>
    <col min="1" max="1" width="6.28515625" style="15" bestFit="1" customWidth="1"/>
    <col min="2" max="3" width="35.7109375" style="15" customWidth="1"/>
    <col min="4" max="5" width="5.85546875" style="15" customWidth="1"/>
    <col min="6" max="6" width="26.42578125" style="16" hidden="1" customWidth="1"/>
    <col min="7" max="7" width="21" style="16" customWidth="1"/>
    <col min="8" max="11" width="15.7109375" style="23" customWidth="1"/>
    <col min="12" max="13" width="15.7109375" style="15" hidden="1" customWidth="1" outlineLevel="1"/>
    <col min="14" max="14" width="15.7109375" style="16" customWidth="1" collapsed="1"/>
    <col min="15" max="15" width="13.42578125" style="15" bestFit="1" customWidth="1"/>
    <col min="16" max="16384" width="9.28515625" style="15"/>
  </cols>
  <sheetData>
    <row r="1" spans="1:14" ht="23.25" x14ac:dyDescent="0.35">
      <c r="A1" s="106" t="s">
        <v>56</v>
      </c>
      <c r="B1" s="38"/>
      <c r="C1" s="38"/>
      <c r="D1" s="38"/>
      <c r="E1" s="38"/>
      <c r="F1" s="39"/>
      <c r="G1" s="39"/>
      <c r="H1" s="38"/>
      <c r="I1" s="38"/>
      <c r="J1" s="38"/>
      <c r="K1" s="38"/>
      <c r="L1" s="38"/>
      <c r="M1" s="38"/>
      <c r="N1" s="40"/>
    </row>
    <row r="2" spans="1:14" ht="18.75" x14ac:dyDescent="0.3">
      <c r="A2" s="37" t="s">
        <v>41</v>
      </c>
      <c r="B2" s="38"/>
      <c r="C2" s="38"/>
      <c r="D2" s="38"/>
      <c r="E2" s="38"/>
      <c r="F2" s="39"/>
      <c r="G2" s="39"/>
      <c r="H2" s="38"/>
      <c r="I2" s="38"/>
      <c r="J2" s="38"/>
      <c r="K2" s="38"/>
      <c r="L2" s="38"/>
      <c r="M2" s="38"/>
      <c r="N2" s="40"/>
    </row>
    <row r="3" spans="1:14" ht="18.75" x14ac:dyDescent="0.3">
      <c r="A3" s="38"/>
      <c r="B3" s="38"/>
      <c r="C3" s="38"/>
      <c r="D3" s="38"/>
      <c r="E3" s="38"/>
      <c r="F3" s="38"/>
      <c r="G3" s="38"/>
      <c r="H3" s="41"/>
      <c r="I3" s="40"/>
      <c r="J3" s="40"/>
      <c r="K3" s="40"/>
      <c r="L3" s="38"/>
      <c r="M3" s="38"/>
      <c r="N3" s="40"/>
    </row>
    <row r="4" spans="1:14" ht="18.75" x14ac:dyDescent="0.3">
      <c r="A4" s="42"/>
      <c r="B4" s="43"/>
      <c r="C4" s="43"/>
      <c r="D4" s="43"/>
      <c r="E4" s="43"/>
      <c r="F4" s="43"/>
      <c r="G4" s="43"/>
      <c r="H4" s="44"/>
      <c r="I4" s="76"/>
      <c r="J4" s="76"/>
      <c r="K4" s="76"/>
      <c r="L4" s="43"/>
      <c r="M4" s="43"/>
      <c r="N4" s="45"/>
    </row>
    <row r="5" spans="1:14" ht="18.75" x14ac:dyDescent="0.3">
      <c r="A5" s="77"/>
      <c r="B5" s="38"/>
      <c r="C5" s="38"/>
      <c r="D5" s="38"/>
      <c r="E5" s="38"/>
      <c r="F5" s="40"/>
      <c r="G5" s="40"/>
      <c r="H5" s="41"/>
      <c r="I5" s="40"/>
      <c r="J5" s="40"/>
      <c r="K5" s="40"/>
      <c r="L5" s="38"/>
      <c r="M5" s="38"/>
      <c r="N5" s="78"/>
    </row>
    <row r="6" spans="1:14" ht="14.25" customHeight="1" x14ac:dyDescent="0.3">
      <c r="A6" s="77"/>
      <c r="B6" s="38"/>
      <c r="C6" s="38"/>
      <c r="D6" s="38"/>
      <c r="E6" s="38"/>
      <c r="F6" s="40"/>
      <c r="G6" s="107"/>
      <c r="H6" s="108"/>
      <c r="I6" s="108"/>
      <c r="J6" s="41"/>
      <c r="K6" s="41"/>
      <c r="L6" s="61"/>
      <c r="M6" s="61"/>
      <c r="N6" s="78"/>
    </row>
    <row r="7" spans="1:14" ht="18.75" x14ac:dyDescent="0.3">
      <c r="A7" s="80" t="s">
        <v>0</v>
      </c>
      <c r="B7" s="81" t="s">
        <v>3</v>
      </c>
      <c r="C7" s="81" t="s">
        <v>9</v>
      </c>
      <c r="D7" s="82" t="s">
        <v>1</v>
      </c>
      <c r="E7" s="82" t="s">
        <v>2</v>
      </c>
      <c r="F7" s="82" t="s">
        <v>8</v>
      </c>
      <c r="G7" s="82" t="s">
        <v>65</v>
      </c>
      <c r="H7" s="82" t="s">
        <v>66</v>
      </c>
      <c r="I7" s="82" t="s">
        <v>57</v>
      </c>
      <c r="J7" s="49"/>
      <c r="K7" s="49"/>
      <c r="L7" s="50" t="s">
        <v>5</v>
      </c>
      <c r="M7" s="50" t="s">
        <v>6</v>
      </c>
      <c r="N7" s="68" t="s">
        <v>4</v>
      </c>
    </row>
    <row r="8" spans="1:14" s="14" customFormat="1" ht="18.75" x14ac:dyDescent="0.3">
      <c r="A8" s="52">
        <v>1</v>
      </c>
      <c r="B8" s="52" t="s">
        <v>139</v>
      </c>
      <c r="C8" s="113" t="s">
        <v>200</v>
      </c>
      <c r="D8" s="54" t="s">
        <v>13</v>
      </c>
      <c r="E8" s="54" t="s">
        <v>15</v>
      </c>
      <c r="F8" s="56" t="s">
        <v>19</v>
      </c>
      <c r="G8" s="56" t="s">
        <v>138</v>
      </c>
      <c r="H8" s="91">
        <v>1</v>
      </c>
      <c r="I8" s="92"/>
      <c r="J8" s="92"/>
      <c r="K8" s="91"/>
      <c r="L8" s="59">
        <f>IF(OR('Gereden wedstrijden'!$L$7=2,'Gereden wedstrijden'!$L$7=4),LARGE(H8:K8,1),0)</f>
        <v>0</v>
      </c>
      <c r="M8" s="59">
        <f>IF('Gereden wedstrijden'!$L$7=5,LARGE(H8:K8,2),0)</f>
        <v>0</v>
      </c>
      <c r="N8" s="56">
        <f>SUM(H8:K8)-SUM(L8:M8)</f>
        <v>1</v>
      </c>
    </row>
    <row r="9" spans="1:14" ht="18.75" x14ac:dyDescent="0.3">
      <c r="A9" s="51">
        <v>2</v>
      </c>
      <c r="B9" s="51"/>
      <c r="C9" s="51"/>
      <c r="D9" s="53" t="s">
        <v>13</v>
      </c>
      <c r="E9" s="53" t="s">
        <v>15</v>
      </c>
      <c r="F9" s="60" t="s">
        <v>39</v>
      </c>
      <c r="G9" s="60"/>
      <c r="H9" s="91"/>
      <c r="I9" s="92"/>
      <c r="J9" s="92"/>
      <c r="K9" s="91"/>
      <c r="L9" s="57">
        <f>IF(OR('Gereden wedstrijden'!$L$7=2,'Gereden wedstrijden'!$L$7=4),LARGE(H9:K9,1),0)</f>
        <v>0</v>
      </c>
      <c r="M9" s="57">
        <f>IF('Gereden wedstrijden'!$L$7=5,LARGE(H9:K9,2),0)</f>
        <v>0</v>
      </c>
      <c r="N9" s="60">
        <f>SUM(H9:K9)-SUM(L9:M9)</f>
        <v>0</v>
      </c>
    </row>
    <row r="10" spans="1:14" ht="18.75" x14ac:dyDescent="0.3">
      <c r="A10" s="51">
        <v>3</v>
      </c>
      <c r="B10" s="51"/>
      <c r="C10" s="51"/>
      <c r="D10" s="53" t="s">
        <v>13</v>
      </c>
      <c r="E10" s="53" t="s">
        <v>15</v>
      </c>
      <c r="F10" s="53" t="s">
        <v>19</v>
      </c>
      <c r="G10" s="53"/>
      <c r="H10" s="91"/>
      <c r="I10" s="92"/>
      <c r="J10" s="92"/>
      <c r="K10" s="91"/>
      <c r="L10" s="57">
        <f>IF(OR('Gereden wedstrijden'!$L$7=2,'Gereden wedstrijden'!$L$7=4),LARGE(H10:K10,1),0)</f>
        <v>0</v>
      </c>
      <c r="M10" s="57">
        <f>IF('Gereden wedstrijden'!$L$7=5,LARGE(H10:K10,2),0)</f>
        <v>0</v>
      </c>
      <c r="N10" s="60">
        <f>SUM(H10:K10)-SUM(L10:M10)</f>
        <v>0</v>
      </c>
    </row>
    <row r="11" spans="1:14" x14ac:dyDescent="0.2">
      <c r="A11" s="33"/>
      <c r="D11" s="16"/>
      <c r="E11" s="16"/>
      <c r="H11" s="27"/>
      <c r="I11" s="27"/>
      <c r="J11" s="27"/>
      <c r="K11" s="27"/>
    </row>
    <row r="12" spans="1:14" x14ac:dyDescent="0.2">
      <c r="D12" s="16"/>
      <c r="E12" s="16"/>
    </row>
    <row r="13" spans="1:14" ht="15" x14ac:dyDescent="0.25">
      <c r="B13" s="30"/>
      <c r="C13" s="30"/>
      <c r="D13" s="16"/>
      <c r="E13" s="16"/>
      <c r="H13" s="27"/>
      <c r="I13" s="27"/>
      <c r="J13" s="27"/>
      <c r="K13" s="27"/>
    </row>
    <row r="14" spans="1:14" x14ac:dyDescent="0.2">
      <c r="D14" s="16"/>
      <c r="E14" s="16"/>
      <c r="H14" s="27"/>
      <c r="I14" s="26"/>
      <c r="J14" s="26"/>
      <c r="K14" s="27"/>
    </row>
    <row r="15" spans="1:14" x14ac:dyDescent="0.2">
      <c r="D15" s="16"/>
      <c r="E15" s="16"/>
      <c r="H15" s="27"/>
      <c r="I15" s="26"/>
      <c r="J15" s="26"/>
      <c r="K15" s="27"/>
    </row>
    <row r="16" spans="1:14" ht="15" x14ac:dyDescent="0.25">
      <c r="B16" s="31"/>
      <c r="D16" s="16"/>
      <c r="E16" s="16"/>
      <c r="H16" s="27"/>
      <c r="I16" s="27"/>
      <c r="J16" s="27"/>
      <c r="K16" s="27"/>
    </row>
    <row r="17" spans="4:11" x14ac:dyDescent="0.2">
      <c r="D17" s="16"/>
      <c r="E17" s="16"/>
      <c r="H17" s="27"/>
      <c r="I17" s="27"/>
      <c r="J17" s="27"/>
      <c r="K17" s="27"/>
    </row>
  </sheetData>
  <sortState xmlns:xlrd2="http://schemas.microsoft.com/office/spreadsheetml/2017/richdata2" ref="B8:N11">
    <sortCondition ref="N8:N11"/>
  </sortState>
  <phoneticPr fontId="5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N1:O1"/>
  <sheetViews>
    <sheetView topLeftCell="A51" workbookViewId="0">
      <selection activeCell="G70" sqref="A1:XFD1048576"/>
    </sheetView>
  </sheetViews>
  <sheetFormatPr defaultColWidth="9.28515625" defaultRowHeight="14.25" outlineLevelCol="1" x14ac:dyDescent="0.2"/>
  <cols>
    <col min="1" max="13" width="9.28515625" style="12"/>
    <col min="14" max="15" width="9.28515625" style="12" outlineLevel="1"/>
    <col min="16" max="16384" width="9.28515625" style="12"/>
  </cols>
  <sheetData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7"/>
  <sheetViews>
    <sheetView zoomScale="84" zoomScaleNormal="85" zoomScalePageLayoutView="85" workbookViewId="0">
      <selection activeCell="E17" sqref="E17"/>
    </sheetView>
  </sheetViews>
  <sheetFormatPr defaultColWidth="9.28515625" defaultRowHeight="14.25" outlineLevelCol="1" x14ac:dyDescent="0.2"/>
  <cols>
    <col min="1" max="1" width="6.28515625" style="15" bestFit="1" customWidth="1"/>
    <col min="2" max="4" width="35.7109375" style="15" customWidth="1"/>
    <col min="5" max="6" width="6.7109375" style="15" customWidth="1"/>
    <col min="7" max="7" width="1.42578125" style="15" hidden="1" customWidth="1"/>
    <col min="8" max="11" width="15.5703125" style="15" customWidth="1"/>
    <col min="12" max="12" width="15.5703125" style="16" customWidth="1"/>
    <col min="13" max="14" width="15.5703125" style="15" customWidth="1" outlineLevel="1"/>
    <col min="15" max="15" width="15.5703125" style="16" customWidth="1"/>
    <col min="16" max="16" width="12.7109375" style="15" bestFit="1" customWidth="1"/>
    <col min="17" max="16384" width="9.28515625" style="15"/>
  </cols>
  <sheetData>
    <row r="1" spans="1:15" ht="20.25" x14ac:dyDescent="0.3">
      <c r="A1" s="105" t="s">
        <v>51</v>
      </c>
      <c r="B1" s="38"/>
      <c r="C1" s="38"/>
      <c r="D1" s="38"/>
      <c r="E1" s="38"/>
      <c r="F1" s="38"/>
      <c r="G1" s="39"/>
      <c r="H1" s="38"/>
      <c r="I1" s="38"/>
      <c r="J1" s="38"/>
      <c r="K1" s="38"/>
      <c r="L1" s="38"/>
      <c r="M1" s="38"/>
      <c r="N1" s="38"/>
      <c r="O1" s="40"/>
    </row>
    <row r="2" spans="1:15" ht="18.75" x14ac:dyDescent="0.3">
      <c r="A2" s="37" t="s">
        <v>40</v>
      </c>
      <c r="B2" s="38"/>
      <c r="C2" s="38"/>
      <c r="D2" s="38"/>
      <c r="E2" s="38"/>
      <c r="F2" s="38"/>
      <c r="G2" s="39"/>
      <c r="H2" s="38"/>
      <c r="I2" s="38"/>
      <c r="J2" s="38"/>
      <c r="K2" s="38"/>
      <c r="L2" s="38"/>
      <c r="M2" s="38"/>
      <c r="N2" s="38"/>
      <c r="O2" s="40"/>
    </row>
    <row r="3" spans="1:15" ht="18.75" x14ac:dyDescent="0.3">
      <c r="A3" s="38"/>
      <c r="B3" s="38"/>
      <c r="C3" s="38"/>
      <c r="D3" s="38"/>
      <c r="E3" s="38"/>
      <c r="F3" s="38"/>
      <c r="G3" s="38"/>
      <c r="H3" s="41"/>
      <c r="I3" s="40"/>
      <c r="J3" s="40"/>
      <c r="K3" s="40"/>
      <c r="L3" s="40"/>
      <c r="M3" s="38"/>
      <c r="N3" s="38"/>
      <c r="O3" s="40"/>
    </row>
    <row r="4" spans="1:15" ht="18.75" x14ac:dyDescent="0.3">
      <c r="A4" s="42"/>
      <c r="B4" s="43"/>
      <c r="C4" s="43"/>
      <c r="D4" s="43"/>
      <c r="E4" s="43"/>
      <c r="F4" s="43"/>
      <c r="G4" s="43"/>
      <c r="H4" s="44"/>
      <c r="I4" s="76"/>
      <c r="J4" s="76"/>
      <c r="K4" s="76"/>
      <c r="L4" s="76"/>
      <c r="M4" s="43"/>
      <c r="N4" s="43"/>
      <c r="O4" s="45"/>
    </row>
    <row r="5" spans="1:15" ht="18.75" x14ac:dyDescent="0.3">
      <c r="A5" s="77"/>
      <c r="B5" s="38"/>
      <c r="C5" s="38"/>
      <c r="D5" s="38"/>
      <c r="E5" s="38"/>
      <c r="F5" s="38"/>
      <c r="G5" s="38"/>
      <c r="H5" s="41"/>
      <c r="I5" s="40"/>
      <c r="J5" s="40"/>
      <c r="K5" s="40"/>
      <c r="L5" s="40"/>
      <c r="M5" s="38"/>
      <c r="N5" s="38"/>
      <c r="O5" s="78"/>
    </row>
    <row r="6" spans="1:15" ht="14.25" customHeight="1" x14ac:dyDescent="0.3">
      <c r="A6" s="79"/>
      <c r="B6" s="17"/>
      <c r="C6" s="38"/>
      <c r="D6" s="38"/>
      <c r="E6" s="38"/>
      <c r="F6" s="38"/>
      <c r="G6" s="38"/>
      <c r="H6" s="107"/>
      <c r="I6" s="108"/>
      <c r="J6" s="108"/>
      <c r="K6" s="41"/>
      <c r="L6" s="41"/>
      <c r="M6" s="61"/>
      <c r="N6" s="61"/>
      <c r="O6" s="78"/>
    </row>
    <row r="7" spans="1:15" ht="18.75" x14ac:dyDescent="0.3">
      <c r="A7" s="80" t="s">
        <v>0</v>
      </c>
      <c r="B7" s="81" t="s">
        <v>3</v>
      </c>
      <c r="C7" s="81" t="s">
        <v>9</v>
      </c>
      <c r="D7" s="81" t="s">
        <v>24</v>
      </c>
      <c r="E7" s="82" t="s">
        <v>1</v>
      </c>
      <c r="F7" s="82" t="s">
        <v>2</v>
      </c>
      <c r="G7" s="82" t="s">
        <v>24</v>
      </c>
      <c r="H7" s="82" t="s">
        <v>65</v>
      </c>
      <c r="I7" s="82" t="s">
        <v>66</v>
      </c>
      <c r="J7" s="82" t="s">
        <v>57</v>
      </c>
      <c r="K7" s="49"/>
      <c r="L7" s="49"/>
      <c r="M7" s="50" t="s">
        <v>5</v>
      </c>
      <c r="N7" s="50" t="s">
        <v>6</v>
      </c>
      <c r="O7" s="68" t="s">
        <v>4</v>
      </c>
    </row>
    <row r="8" spans="1:15" ht="18.75" x14ac:dyDescent="0.3">
      <c r="A8" s="111">
        <v>1</v>
      </c>
      <c r="B8" s="111" t="s">
        <v>54</v>
      </c>
      <c r="C8" s="111" t="s">
        <v>113</v>
      </c>
      <c r="D8" s="111" t="s">
        <v>47</v>
      </c>
      <c r="E8" s="71" t="s">
        <v>16</v>
      </c>
      <c r="F8" s="71" t="s">
        <v>18</v>
      </c>
      <c r="G8" s="71" t="s">
        <v>19</v>
      </c>
      <c r="H8" s="71">
        <v>1</v>
      </c>
      <c r="I8" s="72">
        <v>2</v>
      </c>
      <c r="J8" s="72"/>
      <c r="K8" s="72"/>
      <c r="L8" s="73"/>
      <c r="M8" s="96">
        <f>IF(OR('Gereden wedstrijden'!$L$7=3,'Gereden wedstrijden'!$L$7=3),LARGE(H8:L8,1),0)</f>
        <v>2</v>
      </c>
      <c r="N8" s="96">
        <f>IF('Gereden wedstrijden'!$L$7=5,LARGE(H8:L8,2),0)</f>
        <v>0</v>
      </c>
      <c r="O8" s="72">
        <f t="shared" ref="O8:O16" si="0">SUM(H8:L8)-SUM(M8:N8)</f>
        <v>1</v>
      </c>
    </row>
    <row r="9" spans="1:15" ht="18.75" x14ac:dyDescent="0.3">
      <c r="A9" s="51">
        <v>2</v>
      </c>
      <c r="B9" s="52" t="s">
        <v>114</v>
      </c>
      <c r="C9" s="51" t="s">
        <v>115</v>
      </c>
      <c r="D9" s="51" t="s">
        <v>50</v>
      </c>
      <c r="E9" s="53" t="s">
        <v>16</v>
      </c>
      <c r="F9" s="53" t="s">
        <v>18</v>
      </c>
      <c r="G9" s="53" t="s">
        <v>19</v>
      </c>
      <c r="H9" s="54">
        <v>2</v>
      </c>
      <c r="I9" s="56">
        <v>3</v>
      </c>
      <c r="J9" s="56"/>
      <c r="K9" s="56"/>
      <c r="L9" s="56"/>
      <c r="M9" s="74">
        <f>IF(OR('Gereden wedstrijden'!$L$7=3,'Gereden wedstrijden'!$L$7=3),LARGE(H9:L9,1),0)</f>
        <v>3</v>
      </c>
      <c r="N9" s="57">
        <f>IF('Gereden wedstrijden'!$L$7=5,LARGE(H9:L9,2),0)</f>
        <v>0</v>
      </c>
      <c r="O9" s="75">
        <f t="shared" si="0"/>
        <v>2</v>
      </c>
    </row>
    <row r="10" spans="1:15" ht="18.75" x14ac:dyDescent="0.3">
      <c r="A10" s="51">
        <v>3</v>
      </c>
      <c r="B10" s="59" t="s">
        <v>116</v>
      </c>
      <c r="C10" s="57" t="s">
        <v>117</v>
      </c>
      <c r="D10" s="57" t="s">
        <v>50</v>
      </c>
      <c r="E10" s="53" t="s">
        <v>16</v>
      </c>
      <c r="F10" s="53" t="s">
        <v>18</v>
      </c>
      <c r="G10" s="53" t="s">
        <v>19</v>
      </c>
      <c r="H10" s="56">
        <v>3</v>
      </c>
      <c r="I10" s="56">
        <v>7</v>
      </c>
      <c r="J10" s="56"/>
      <c r="K10" s="56"/>
      <c r="L10" s="60"/>
      <c r="M10" s="74">
        <f>IF(OR('Gereden wedstrijden'!$L$7=3,'Gereden wedstrijden'!$L$7=3),LARGE(H10:L10,1),0)</f>
        <v>7</v>
      </c>
      <c r="N10" s="57">
        <f>IF('Gereden wedstrijden'!$L$7=5,LARGE(H10:L10,2),0)</f>
        <v>0</v>
      </c>
      <c r="O10" s="75">
        <f t="shared" si="0"/>
        <v>3</v>
      </c>
    </row>
    <row r="11" spans="1:15" ht="18.75" x14ac:dyDescent="0.3">
      <c r="A11" s="51">
        <v>4</v>
      </c>
      <c r="B11" s="103" t="s">
        <v>118</v>
      </c>
      <c r="C11" s="103" t="s">
        <v>119</v>
      </c>
      <c r="D11" s="51" t="s">
        <v>50</v>
      </c>
      <c r="E11" s="53" t="s">
        <v>16</v>
      </c>
      <c r="F11" s="53" t="s">
        <v>18</v>
      </c>
      <c r="G11" s="53" t="s">
        <v>19</v>
      </c>
      <c r="H11" s="54">
        <v>4</v>
      </c>
      <c r="I11" s="55">
        <v>5</v>
      </c>
      <c r="J11" s="55"/>
      <c r="K11" s="55"/>
      <c r="L11" s="56"/>
      <c r="M11" s="74">
        <f>IF(OR('Gereden wedstrijden'!$L$7=3,'Gereden wedstrijden'!$L$7=3),LARGE(H11:L11,1),0)</f>
        <v>5</v>
      </c>
      <c r="N11" s="57">
        <f>IF('Gereden wedstrijden'!$L$7=5,LARGE(H11:L11,2),0)</f>
        <v>0</v>
      </c>
      <c r="O11" s="75">
        <f t="shared" si="0"/>
        <v>4</v>
      </c>
    </row>
    <row r="12" spans="1:15" ht="18.75" x14ac:dyDescent="0.3">
      <c r="A12" s="51">
        <v>5</v>
      </c>
      <c r="B12" s="52" t="s">
        <v>97</v>
      </c>
      <c r="C12" s="51" t="s">
        <v>120</v>
      </c>
      <c r="D12" s="51" t="s">
        <v>47</v>
      </c>
      <c r="E12" s="53" t="s">
        <v>16</v>
      </c>
      <c r="F12" s="53" t="s">
        <v>18</v>
      </c>
      <c r="G12" s="53" t="s">
        <v>20</v>
      </c>
      <c r="H12" s="54">
        <v>5</v>
      </c>
      <c r="I12" s="55">
        <v>9</v>
      </c>
      <c r="J12" s="55"/>
      <c r="K12" s="55"/>
      <c r="L12" s="56"/>
      <c r="M12" s="74">
        <f>IF(OR('Gereden wedstrijden'!$L$7=3,'Gereden wedstrijden'!$L$7=3),LARGE(H12:L12,1),0)</f>
        <v>9</v>
      </c>
      <c r="N12" s="57">
        <f>IF('Gereden wedstrijden'!$L$7=5,LARGE(H12:L12,2),0)</f>
        <v>0</v>
      </c>
      <c r="O12" s="75">
        <f t="shared" si="0"/>
        <v>5</v>
      </c>
    </row>
    <row r="13" spans="1:15" ht="18.75" x14ac:dyDescent="0.3">
      <c r="A13" s="51">
        <v>6</v>
      </c>
      <c r="B13" s="51" t="s">
        <v>121</v>
      </c>
      <c r="C13" s="51" t="s">
        <v>122</v>
      </c>
      <c r="D13" s="51" t="s">
        <v>50</v>
      </c>
      <c r="E13" s="53" t="s">
        <v>16</v>
      </c>
      <c r="F13" s="53" t="s">
        <v>18</v>
      </c>
      <c r="G13" s="53" t="s">
        <v>22</v>
      </c>
      <c r="H13" s="54">
        <v>6</v>
      </c>
      <c r="I13" s="56" t="s">
        <v>138</v>
      </c>
      <c r="J13" s="56"/>
      <c r="K13" s="56"/>
      <c r="L13" s="60"/>
      <c r="M13" s="57">
        <f>IF(OR('Gereden wedstrijden'!$L$7=3,'Gereden wedstrijden'!$L$7=4),LARGE(H13:L13,1),0)</f>
        <v>6</v>
      </c>
      <c r="N13" s="57">
        <f>IF('Gereden wedstrijden'!$L$7=5,LARGE(H13:L13,2),0)</f>
        <v>0</v>
      </c>
      <c r="O13" s="75">
        <f t="shared" si="0"/>
        <v>0</v>
      </c>
    </row>
    <row r="14" spans="1:15" ht="18.75" x14ac:dyDescent="0.3">
      <c r="A14" s="51">
        <v>7</v>
      </c>
      <c r="B14" s="59" t="s">
        <v>172</v>
      </c>
      <c r="C14" s="57" t="s">
        <v>173</v>
      </c>
      <c r="D14" s="57"/>
      <c r="E14" s="53" t="s">
        <v>16</v>
      </c>
      <c r="F14" s="53" t="s">
        <v>18</v>
      </c>
      <c r="G14" s="53" t="s">
        <v>22</v>
      </c>
      <c r="H14" s="56" t="s">
        <v>138</v>
      </c>
      <c r="I14" s="56">
        <v>1</v>
      </c>
      <c r="J14" s="56"/>
      <c r="K14" s="56"/>
      <c r="L14" s="60"/>
      <c r="M14" s="74">
        <f>IF(OR('Gereden wedstrijden'!$L$7=3,'Gereden wedstrijden'!$L$7=3),LARGE(H14:L14,1),0)</f>
        <v>1</v>
      </c>
      <c r="N14" s="57">
        <f>IF('Gereden wedstrijden'!$L$7=5,LARGE(H14:L14,2),0)</f>
        <v>0</v>
      </c>
      <c r="O14" s="75">
        <f t="shared" si="0"/>
        <v>0</v>
      </c>
    </row>
    <row r="15" spans="1:15" ht="18.75" x14ac:dyDescent="0.3">
      <c r="A15" s="51">
        <v>8</v>
      </c>
      <c r="B15" s="59" t="s">
        <v>121</v>
      </c>
      <c r="C15" s="57" t="s">
        <v>174</v>
      </c>
      <c r="D15" s="57" t="s">
        <v>50</v>
      </c>
      <c r="E15" s="60" t="s">
        <v>16</v>
      </c>
      <c r="F15" s="53" t="s">
        <v>18</v>
      </c>
      <c r="G15" s="60" t="s">
        <v>22</v>
      </c>
      <c r="H15" s="56" t="s">
        <v>138</v>
      </c>
      <c r="I15" s="56">
        <v>6</v>
      </c>
      <c r="J15" s="56"/>
      <c r="K15" s="56"/>
      <c r="L15" s="60"/>
      <c r="M15" s="74">
        <f>IF(OR('Gereden wedstrijden'!$L$7=3,'Gereden wedstrijden'!$L$7=3),LARGE(H15:L15,1),0)</f>
        <v>6</v>
      </c>
      <c r="N15" s="57">
        <f>IF('Gereden wedstrijden'!$L$7=5,LARGE(H15:L15,2),0)</f>
        <v>0</v>
      </c>
      <c r="O15" s="75">
        <f t="shared" si="0"/>
        <v>0</v>
      </c>
    </row>
    <row r="16" spans="1:15" ht="18.75" x14ac:dyDescent="0.3">
      <c r="A16" s="51">
        <v>9</v>
      </c>
      <c r="B16" s="51" t="s">
        <v>175</v>
      </c>
      <c r="C16" s="51" t="s">
        <v>176</v>
      </c>
      <c r="D16" s="51"/>
      <c r="E16" s="53" t="s">
        <v>16</v>
      </c>
      <c r="F16" s="53" t="s">
        <v>18</v>
      </c>
      <c r="G16" s="53" t="s">
        <v>21</v>
      </c>
      <c r="H16" s="54" t="s">
        <v>138</v>
      </c>
      <c r="I16" s="55">
        <v>4</v>
      </c>
      <c r="J16" s="55"/>
      <c r="K16" s="55"/>
      <c r="L16" s="56"/>
      <c r="M16" s="74">
        <f>IF(OR('Gereden wedstrijden'!$L$7=3,'Gereden wedstrijden'!$L$7=3),LARGE(H16:L16,1),0)</f>
        <v>4</v>
      </c>
      <c r="N16" s="57">
        <f>IF('Gereden wedstrijden'!$L$7=5,LARGE(H16:L16,2),0)</f>
        <v>0</v>
      </c>
      <c r="O16" s="75">
        <f t="shared" si="0"/>
        <v>0</v>
      </c>
    </row>
    <row r="17" spans="1:15" ht="18.75" x14ac:dyDescent="0.3">
      <c r="A17" s="51">
        <v>10</v>
      </c>
      <c r="B17" s="51" t="s">
        <v>177</v>
      </c>
      <c r="C17" s="57" t="s">
        <v>178</v>
      </c>
      <c r="D17" s="57" t="s">
        <v>50</v>
      </c>
      <c r="E17" s="53" t="s">
        <v>16</v>
      </c>
      <c r="F17" s="53" t="s">
        <v>18</v>
      </c>
      <c r="G17" s="53" t="s">
        <v>22</v>
      </c>
      <c r="H17" s="56" t="s">
        <v>138</v>
      </c>
      <c r="I17" s="56">
        <v>8</v>
      </c>
      <c r="J17" s="56"/>
      <c r="K17" s="56"/>
      <c r="L17" s="60"/>
      <c r="M17" s="74">
        <f>IF(OR('Gereden wedstrijden'!$L$7=3,'Gereden wedstrijden'!$L$7=3),LARGE(H17:L17,1),0)</f>
        <v>8</v>
      </c>
      <c r="N17" s="57">
        <f>IF('Gereden wedstrijden'!$L$7=5,LARGE(H17:L17,2),0)</f>
        <v>0</v>
      </c>
      <c r="O17" s="75">
        <f t="shared" ref="O17:O20" si="1">SUM(H17:L17)-SUM(M17:N17)</f>
        <v>0</v>
      </c>
    </row>
    <row r="18" spans="1:15" ht="18.75" x14ac:dyDescent="0.3">
      <c r="A18" s="51">
        <v>11</v>
      </c>
      <c r="B18" s="52"/>
      <c r="C18" s="51"/>
      <c r="D18" s="51"/>
      <c r="E18" s="53" t="s">
        <v>16</v>
      </c>
      <c r="F18" s="53" t="s">
        <v>18</v>
      </c>
      <c r="G18" s="53" t="s">
        <v>19</v>
      </c>
      <c r="H18" s="54"/>
      <c r="I18" s="55"/>
      <c r="J18" s="55"/>
      <c r="K18" s="55"/>
      <c r="L18" s="56"/>
      <c r="M18" s="74" t="e">
        <f>IF(OR('Gereden wedstrijden'!$L$7=3,'Gereden wedstrijden'!$L$7=3),LARGE(H18:L18,1),0)</f>
        <v>#NUM!</v>
      </c>
      <c r="N18" s="57">
        <f>IF('Gereden wedstrijden'!$L$7=5,LARGE(H18:L18,2),0)</f>
        <v>0</v>
      </c>
      <c r="O18" s="75" t="e">
        <f t="shared" si="1"/>
        <v>#NUM!</v>
      </c>
    </row>
    <row r="19" spans="1:15" ht="18.75" x14ac:dyDescent="0.3">
      <c r="A19" s="51">
        <v>12</v>
      </c>
      <c r="B19" s="51"/>
      <c r="C19" s="51"/>
      <c r="D19" s="51"/>
      <c r="E19" s="53" t="s">
        <v>16</v>
      </c>
      <c r="F19" s="53" t="s">
        <v>18</v>
      </c>
      <c r="G19" s="53" t="s">
        <v>22</v>
      </c>
      <c r="H19" s="54"/>
      <c r="I19" s="56"/>
      <c r="J19" s="56"/>
      <c r="K19" s="56"/>
      <c r="L19" s="56"/>
      <c r="M19" s="74" t="e">
        <f>IF(OR('Gereden wedstrijden'!$L$7=3,'Gereden wedstrijden'!$L$7=3),LARGE(H19:L19,1),0)</f>
        <v>#NUM!</v>
      </c>
      <c r="N19" s="57">
        <f>IF('Gereden wedstrijden'!$L$7=5,LARGE(H19:L19,2),0)</f>
        <v>0</v>
      </c>
      <c r="O19" s="75" t="e">
        <f t="shared" si="1"/>
        <v>#NUM!</v>
      </c>
    </row>
    <row r="20" spans="1:15" ht="18.75" x14ac:dyDescent="0.3">
      <c r="A20" s="51">
        <v>13</v>
      </c>
      <c r="B20" s="57"/>
      <c r="C20" s="57"/>
      <c r="D20" s="57"/>
      <c r="E20" s="53" t="s">
        <v>16</v>
      </c>
      <c r="F20" s="53" t="s">
        <v>18</v>
      </c>
      <c r="G20" s="53" t="s">
        <v>23</v>
      </c>
      <c r="H20" s="56"/>
      <c r="I20" s="56"/>
      <c r="J20" s="56"/>
      <c r="K20" s="56"/>
      <c r="L20" s="60"/>
      <c r="M20" s="57">
        <f>IF(OR('Gereden wedstrijden'!$L$7=2,'Gereden wedstrijden'!$L$7=4),LARGE(H20:L20,1),0)</f>
        <v>0</v>
      </c>
      <c r="N20" s="57">
        <f>IF('Gereden wedstrijden'!$L$7=5,LARGE(H20:L20,2),0)</f>
        <v>0</v>
      </c>
      <c r="O20" s="58">
        <f t="shared" si="1"/>
        <v>0</v>
      </c>
    </row>
    <row r="21" spans="1:15" x14ac:dyDescent="0.2">
      <c r="A21" s="12"/>
      <c r="B21" s="12"/>
      <c r="C21" s="12"/>
      <c r="D21" s="12"/>
      <c r="E21" s="18"/>
      <c r="F21" s="18"/>
      <c r="G21" s="18"/>
      <c r="H21" s="34"/>
      <c r="I21" s="25"/>
      <c r="J21" s="25"/>
      <c r="K21" s="25"/>
      <c r="L21" s="21"/>
      <c r="O21" s="36"/>
    </row>
    <row r="22" spans="1:15" x14ac:dyDescent="0.2">
      <c r="A22" s="12"/>
      <c r="E22" s="18"/>
      <c r="F22" s="18"/>
      <c r="G22" s="18"/>
      <c r="H22" s="34"/>
      <c r="I22" s="25"/>
      <c r="J22" s="25"/>
      <c r="K22" s="25"/>
      <c r="L22" s="21"/>
      <c r="O22" s="36"/>
    </row>
    <row r="23" spans="1:15" x14ac:dyDescent="0.2">
      <c r="A23" s="12"/>
      <c r="E23" s="18"/>
      <c r="F23" s="18"/>
      <c r="G23" s="18"/>
      <c r="H23" s="34"/>
      <c r="I23" s="21"/>
      <c r="J23" s="21"/>
      <c r="K23" s="21"/>
      <c r="L23" s="21"/>
      <c r="O23" s="36"/>
    </row>
    <row r="24" spans="1:15" x14ac:dyDescent="0.2">
      <c r="A24" s="12"/>
      <c r="B24" s="12"/>
      <c r="C24" s="12"/>
      <c r="D24" s="12"/>
      <c r="E24" s="18"/>
      <c r="F24" s="18"/>
      <c r="G24" s="18"/>
      <c r="H24" s="34"/>
      <c r="I24" s="21"/>
      <c r="J24" s="21"/>
      <c r="K24" s="21"/>
      <c r="L24" s="21"/>
      <c r="O24" s="36"/>
    </row>
    <row r="25" spans="1:15" x14ac:dyDescent="0.2">
      <c r="E25" s="18"/>
      <c r="F25" s="18"/>
      <c r="G25" s="18"/>
      <c r="H25" s="34"/>
      <c r="I25" s="25"/>
      <c r="J25" s="25"/>
      <c r="K25" s="25"/>
      <c r="L25" s="21"/>
      <c r="O25" s="36"/>
    </row>
    <row r="26" spans="1:15" x14ac:dyDescent="0.2">
      <c r="E26" s="18"/>
      <c r="F26" s="18"/>
      <c r="G26" s="18"/>
      <c r="H26" s="34"/>
      <c r="I26" s="16"/>
      <c r="J26" s="16"/>
      <c r="K26" s="16"/>
      <c r="O26" s="36"/>
    </row>
    <row r="27" spans="1:15" x14ac:dyDescent="0.2">
      <c r="B27" s="12"/>
      <c r="C27" s="12"/>
      <c r="D27" s="12"/>
      <c r="E27" s="18"/>
      <c r="F27" s="18"/>
      <c r="G27" s="18"/>
      <c r="H27" s="34"/>
      <c r="I27" s="25"/>
      <c r="J27" s="25"/>
      <c r="K27" s="25"/>
      <c r="L27" s="21"/>
      <c r="O27" s="36"/>
    </row>
  </sheetData>
  <sortState xmlns:xlrd2="http://schemas.microsoft.com/office/spreadsheetml/2017/richdata2" ref="B8:O27">
    <sortCondition ref="O8:O27"/>
  </sortState>
  <printOptions gridLines="1"/>
  <pageMargins left="0.19685039370078741" right="0.11811023622047245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"/>
  <sheetViews>
    <sheetView zoomScale="85" zoomScaleNormal="85" zoomScalePageLayoutView="85" workbookViewId="0">
      <selection activeCell="D21" sqref="D21"/>
    </sheetView>
  </sheetViews>
  <sheetFormatPr defaultColWidth="9.28515625" defaultRowHeight="14.25" outlineLevelCol="1" x14ac:dyDescent="0.2"/>
  <cols>
    <col min="1" max="1" width="6.28515625" style="15" bestFit="1" customWidth="1"/>
    <col min="2" max="4" width="35.7109375" style="15" customWidth="1"/>
    <col min="5" max="6" width="6.85546875" style="15" customWidth="1"/>
    <col min="7" max="7" width="26.85546875" style="15" hidden="1" customWidth="1"/>
    <col min="8" max="11" width="15.7109375" style="15" customWidth="1"/>
    <col min="12" max="12" width="15.7109375" style="16" customWidth="1"/>
    <col min="13" max="14" width="15.7109375" style="15" customWidth="1" outlineLevel="1"/>
    <col min="15" max="15" width="15.7109375" style="16" customWidth="1"/>
    <col min="16" max="16" width="13.42578125" style="15" bestFit="1" customWidth="1"/>
    <col min="17" max="16384" width="9.28515625" style="15"/>
  </cols>
  <sheetData>
    <row r="1" spans="1:15" ht="23.25" x14ac:dyDescent="0.35">
      <c r="A1" s="106" t="s">
        <v>56</v>
      </c>
      <c r="B1" s="38"/>
      <c r="C1" s="38"/>
      <c r="D1" s="38"/>
      <c r="E1" s="38"/>
      <c r="F1" s="38"/>
      <c r="G1" s="39"/>
      <c r="H1" s="38"/>
      <c r="I1" s="38"/>
      <c r="J1" s="38"/>
      <c r="K1" s="38"/>
      <c r="L1" s="38"/>
      <c r="M1" s="38"/>
      <c r="N1" s="38"/>
      <c r="O1" s="40"/>
    </row>
    <row r="2" spans="1:15" ht="18.75" x14ac:dyDescent="0.3">
      <c r="A2" s="37" t="s">
        <v>40</v>
      </c>
      <c r="B2" s="38"/>
      <c r="C2" s="38"/>
      <c r="D2" s="38"/>
      <c r="E2" s="38"/>
      <c r="F2" s="38"/>
      <c r="G2" s="39"/>
      <c r="H2" s="38"/>
      <c r="I2" s="38"/>
      <c r="J2" s="38"/>
      <c r="K2" s="38"/>
      <c r="L2" s="38"/>
      <c r="M2" s="38"/>
      <c r="N2" s="38"/>
      <c r="O2" s="40"/>
    </row>
    <row r="3" spans="1:15" ht="18.75" x14ac:dyDescent="0.3">
      <c r="A3" s="38"/>
      <c r="B3" s="38"/>
      <c r="C3" s="38"/>
      <c r="D3" s="38"/>
      <c r="E3" s="38"/>
      <c r="F3" s="38"/>
      <c r="G3" s="38"/>
      <c r="H3" s="41"/>
      <c r="I3" s="40"/>
      <c r="J3" s="40"/>
      <c r="K3" s="40"/>
      <c r="L3" s="40"/>
      <c r="M3" s="38"/>
      <c r="N3" s="38"/>
      <c r="O3" s="40"/>
    </row>
    <row r="4" spans="1:15" ht="18.75" x14ac:dyDescent="0.3">
      <c r="A4" s="42"/>
      <c r="B4" s="43"/>
      <c r="C4" s="43"/>
      <c r="D4" s="43"/>
      <c r="E4" s="43"/>
      <c r="F4" s="43"/>
      <c r="G4" s="43"/>
      <c r="H4" s="44"/>
      <c r="I4" s="76"/>
      <c r="J4" s="76"/>
      <c r="K4" s="76"/>
      <c r="L4" s="76"/>
      <c r="M4" s="43"/>
      <c r="N4" s="43"/>
      <c r="O4" s="45"/>
    </row>
    <row r="5" spans="1:15" ht="18.75" x14ac:dyDescent="0.3">
      <c r="A5" s="77"/>
      <c r="B5" s="38"/>
      <c r="C5" s="38"/>
      <c r="D5" s="38"/>
      <c r="E5" s="38"/>
      <c r="F5" s="38"/>
      <c r="G5" s="38"/>
      <c r="H5" s="41"/>
      <c r="I5" s="40"/>
      <c r="J5" s="40"/>
      <c r="K5" s="40"/>
      <c r="L5" s="40"/>
      <c r="M5" s="38"/>
      <c r="N5" s="38"/>
      <c r="O5" s="78"/>
    </row>
    <row r="6" spans="1:15" ht="14.25" customHeight="1" x14ac:dyDescent="0.3">
      <c r="A6" s="77"/>
      <c r="B6" s="38"/>
      <c r="C6" s="38"/>
      <c r="D6" s="38"/>
      <c r="E6" s="38"/>
      <c r="F6" s="38"/>
      <c r="G6" s="38"/>
      <c r="H6" s="107"/>
      <c r="I6" s="108"/>
      <c r="J6" s="108"/>
      <c r="K6" s="41"/>
      <c r="L6" s="41"/>
      <c r="M6" s="61"/>
      <c r="N6" s="61"/>
      <c r="O6" s="78"/>
    </row>
    <row r="7" spans="1:15" ht="18.75" x14ac:dyDescent="0.3">
      <c r="A7" s="46" t="s">
        <v>0</v>
      </c>
      <c r="B7" s="47" t="s">
        <v>3</v>
      </c>
      <c r="C7" s="47" t="s">
        <v>9</v>
      </c>
      <c r="D7" s="47" t="s">
        <v>24</v>
      </c>
      <c r="E7" s="48" t="s">
        <v>1</v>
      </c>
      <c r="F7" s="48" t="s">
        <v>2</v>
      </c>
      <c r="G7" s="48" t="s">
        <v>24</v>
      </c>
      <c r="H7" s="82" t="s">
        <v>65</v>
      </c>
      <c r="I7" s="82" t="s">
        <v>66</v>
      </c>
      <c r="J7" s="82" t="s">
        <v>57</v>
      </c>
      <c r="K7" s="49"/>
      <c r="L7" s="49"/>
      <c r="M7" s="50" t="s">
        <v>5</v>
      </c>
      <c r="N7" s="50" t="s">
        <v>6</v>
      </c>
      <c r="O7" s="68" t="s">
        <v>4</v>
      </c>
    </row>
    <row r="8" spans="1:15" s="14" customFormat="1" ht="18.75" x14ac:dyDescent="0.3">
      <c r="A8" s="52">
        <v>1</v>
      </c>
      <c r="B8" s="52" t="s">
        <v>97</v>
      </c>
      <c r="C8" s="52" t="s">
        <v>98</v>
      </c>
      <c r="D8" s="52" t="s">
        <v>47</v>
      </c>
      <c r="E8" s="54" t="s">
        <v>16</v>
      </c>
      <c r="F8" s="54" t="s">
        <v>10</v>
      </c>
      <c r="G8" s="54" t="s">
        <v>22</v>
      </c>
      <c r="H8" s="54">
        <v>1</v>
      </c>
      <c r="I8" s="56">
        <v>1</v>
      </c>
      <c r="J8" s="56"/>
      <c r="K8" s="56"/>
      <c r="L8" s="56"/>
      <c r="M8" s="96">
        <f>IF(OR('Gereden wedstrijden'!$L$7=3,'Gereden wedstrijden'!$L$7=3),LARGE(H8:L8,1),0)</f>
        <v>1</v>
      </c>
      <c r="N8" s="59">
        <f>IF('Gereden wedstrijden'!$L$7=5,LARGE(H8:L8,2),0)</f>
        <v>0</v>
      </c>
      <c r="O8" s="73">
        <f t="shared" ref="O8:O13" si="0">SUM(H8:L8)-SUM(M8:N8)</f>
        <v>1</v>
      </c>
    </row>
    <row r="9" spans="1:15" ht="18.75" x14ac:dyDescent="0.3">
      <c r="A9" s="51">
        <v>2</v>
      </c>
      <c r="B9" s="103" t="s">
        <v>99</v>
      </c>
      <c r="C9" s="103" t="s">
        <v>100</v>
      </c>
      <c r="D9" s="51" t="s">
        <v>50</v>
      </c>
      <c r="E9" s="53" t="s">
        <v>16</v>
      </c>
      <c r="F9" s="53" t="s">
        <v>10</v>
      </c>
      <c r="G9" s="53" t="s">
        <v>25</v>
      </c>
      <c r="H9" s="54">
        <v>2</v>
      </c>
      <c r="I9" s="55">
        <v>6</v>
      </c>
      <c r="J9" s="55"/>
      <c r="K9" s="55"/>
      <c r="L9" s="56"/>
      <c r="M9" s="74">
        <f>IF(OR('Gereden wedstrijden'!$L$7=3,'Gereden wedstrijden'!$L$7=3),LARGE(H9:L9,1),0)</f>
        <v>6</v>
      </c>
      <c r="N9" s="57">
        <f>IF('Gereden wedstrijden'!$L$7=5,LARGE(H9:L9,2),0)</f>
        <v>0</v>
      </c>
      <c r="O9" s="83">
        <f>SUM(H9:L9)-SUM(M9:N9)</f>
        <v>2</v>
      </c>
    </row>
    <row r="10" spans="1:15" ht="18.75" x14ac:dyDescent="0.3">
      <c r="A10" s="51">
        <v>3</v>
      </c>
      <c r="B10" s="102" t="s">
        <v>52</v>
      </c>
      <c r="C10" s="102" t="s">
        <v>101</v>
      </c>
      <c r="D10" s="51" t="s">
        <v>71</v>
      </c>
      <c r="E10" s="53" t="s">
        <v>16</v>
      </c>
      <c r="F10" s="53" t="s">
        <v>10</v>
      </c>
      <c r="G10" s="53" t="s">
        <v>22</v>
      </c>
      <c r="H10" s="54">
        <v>3</v>
      </c>
      <c r="I10" s="55" t="s">
        <v>138</v>
      </c>
      <c r="J10" s="55"/>
      <c r="K10" s="55"/>
      <c r="L10" s="56"/>
      <c r="M10" s="74">
        <f>IF(OR('Gereden wedstrijden'!$L$7=3,'Gereden wedstrijden'!$L$7=3),LARGE(H10:L10,1),0)</f>
        <v>3</v>
      </c>
      <c r="N10" s="57">
        <f>IF('Gereden wedstrijden'!$L$7=5,LARGE(H10:L10,2),0)</f>
        <v>0</v>
      </c>
      <c r="O10" s="83">
        <f>SUM(H10:L10)-SUM(M10:N10)</f>
        <v>0</v>
      </c>
    </row>
    <row r="11" spans="1:15" ht="18.75" x14ac:dyDescent="0.3">
      <c r="A11" s="51">
        <v>4</v>
      </c>
      <c r="B11" s="51" t="s">
        <v>179</v>
      </c>
      <c r="C11" s="51" t="s">
        <v>180</v>
      </c>
      <c r="D11" s="51" t="s">
        <v>181</v>
      </c>
      <c r="E11" s="53" t="s">
        <v>16</v>
      </c>
      <c r="F11" s="53" t="s">
        <v>10</v>
      </c>
      <c r="G11" s="53" t="s">
        <v>26</v>
      </c>
      <c r="H11" s="54" t="s">
        <v>138</v>
      </c>
      <c r="I11" s="55">
        <v>2</v>
      </c>
      <c r="J11" s="55"/>
      <c r="K11" s="55"/>
      <c r="L11" s="56"/>
      <c r="M11" s="74">
        <f>IF(OR('Gereden wedstrijden'!$L$7=3,'Gereden wedstrijden'!$L$7=3),LARGE(H11:L11,1),0)</f>
        <v>2</v>
      </c>
      <c r="N11" s="57">
        <f>IF('Gereden wedstrijden'!$L$7=5,LARGE(H11:L11,2),0)</f>
        <v>0</v>
      </c>
      <c r="O11" s="60">
        <f>SUM(H11:L11)-SUM(M11:N11)</f>
        <v>0</v>
      </c>
    </row>
    <row r="12" spans="1:15" ht="18.75" x14ac:dyDescent="0.3">
      <c r="A12" s="51">
        <v>5</v>
      </c>
      <c r="B12" s="103" t="s">
        <v>182</v>
      </c>
      <c r="C12" s="103" t="s">
        <v>183</v>
      </c>
      <c r="D12" s="51" t="s">
        <v>46</v>
      </c>
      <c r="E12" s="53" t="s">
        <v>16</v>
      </c>
      <c r="F12" s="53" t="s">
        <v>10</v>
      </c>
      <c r="G12" s="53" t="s">
        <v>21</v>
      </c>
      <c r="H12" s="54" t="s">
        <v>138</v>
      </c>
      <c r="I12" s="55">
        <v>3</v>
      </c>
      <c r="J12" s="55"/>
      <c r="K12" s="55"/>
      <c r="L12" s="56"/>
      <c r="M12" s="74">
        <f>IF(OR('Gereden wedstrijden'!$L$7=3,'Gereden wedstrijden'!$L$7=3),LARGE(H12:L12,1),0)</f>
        <v>3</v>
      </c>
      <c r="N12" s="57">
        <f>IF('Gereden wedstrijden'!$L$7=5,LARGE(H12:L12,2),0)</f>
        <v>0</v>
      </c>
      <c r="O12" s="83">
        <f t="shared" si="0"/>
        <v>0</v>
      </c>
    </row>
    <row r="13" spans="1:15" ht="18.75" x14ac:dyDescent="0.3">
      <c r="A13" s="57">
        <v>6</v>
      </c>
      <c r="B13" s="103" t="s">
        <v>184</v>
      </c>
      <c r="C13" s="103" t="s">
        <v>185</v>
      </c>
      <c r="D13" s="57" t="s">
        <v>46</v>
      </c>
      <c r="E13" s="60" t="s">
        <v>16</v>
      </c>
      <c r="F13" s="60" t="s">
        <v>10</v>
      </c>
      <c r="G13" s="60" t="s">
        <v>31</v>
      </c>
      <c r="H13" s="54" t="s">
        <v>138</v>
      </c>
      <c r="I13" s="56">
        <v>4</v>
      </c>
      <c r="J13" s="56"/>
      <c r="K13" s="56"/>
      <c r="L13" s="56"/>
      <c r="M13" s="74">
        <f>IF(OR('Gereden wedstrijden'!$L$7=3,'Gereden wedstrijden'!$L$7=3),LARGE(H13:L13,1),0)</f>
        <v>4</v>
      </c>
      <c r="N13" s="57">
        <f>IF('Gereden wedstrijden'!$L$7=5,LARGE(H13:L13,2),0)</f>
        <v>0</v>
      </c>
      <c r="O13" s="83">
        <f t="shared" si="0"/>
        <v>0</v>
      </c>
    </row>
    <row r="14" spans="1:15" ht="18.75" x14ac:dyDescent="0.3">
      <c r="A14" s="51">
        <v>7</v>
      </c>
      <c r="B14" s="51" t="s">
        <v>186</v>
      </c>
      <c r="C14" s="51" t="s">
        <v>187</v>
      </c>
      <c r="D14" s="51" t="s">
        <v>71</v>
      </c>
      <c r="E14" s="53" t="s">
        <v>16</v>
      </c>
      <c r="F14" s="53" t="s">
        <v>10</v>
      </c>
      <c r="G14" s="53" t="s">
        <v>22</v>
      </c>
      <c r="H14" s="54" t="s">
        <v>138</v>
      </c>
      <c r="I14" s="56">
        <v>5</v>
      </c>
      <c r="J14" s="56"/>
      <c r="K14" s="56"/>
      <c r="L14" s="60"/>
      <c r="M14" s="74">
        <f>IF(OR('Gereden wedstrijden'!$L$7=3,'Gereden wedstrijden'!$L$7=3),LARGE(H14:L14,1),0)</f>
        <v>5</v>
      </c>
      <c r="N14" s="57">
        <f>IF('Gereden wedstrijden'!$L$7=5,LARGE(H14:L14,2),0)</f>
        <v>0</v>
      </c>
      <c r="O14" s="60">
        <f t="shared" ref="O14:O16" si="1">SUM(H14:L14)-SUM(M14:N14)</f>
        <v>0</v>
      </c>
    </row>
    <row r="15" spans="1:15" ht="18.75" x14ac:dyDescent="0.3">
      <c r="A15" s="69">
        <v>8</v>
      </c>
      <c r="B15" s="69"/>
      <c r="C15" s="69"/>
      <c r="D15" s="69"/>
      <c r="E15" s="70" t="s">
        <v>16</v>
      </c>
      <c r="F15" s="70" t="s">
        <v>10</v>
      </c>
      <c r="G15" s="70" t="s">
        <v>19</v>
      </c>
      <c r="H15" s="71"/>
      <c r="I15" s="72"/>
      <c r="J15" s="72"/>
      <c r="K15" s="72"/>
      <c r="L15" s="73"/>
      <c r="M15" s="74" t="e">
        <f>IF(OR('Gereden wedstrijden'!$L$7=3,'Gereden wedstrijden'!$L$7=3),LARGE(H15:L15,1),0)</f>
        <v>#NUM!</v>
      </c>
      <c r="N15" s="74">
        <f>IF('Gereden wedstrijden'!$L$7=5,LARGE(H15:L15,2),0)</f>
        <v>0</v>
      </c>
      <c r="O15" s="83" t="e">
        <f>SUM(H15:L15)-SUM(M15:N15)</f>
        <v>#NUM!</v>
      </c>
    </row>
    <row r="16" spans="1:15" ht="18.75" x14ac:dyDescent="0.3">
      <c r="A16" s="51">
        <v>9</v>
      </c>
      <c r="B16" s="57"/>
      <c r="C16" s="57"/>
      <c r="D16" s="57"/>
      <c r="E16" s="53" t="s">
        <v>16</v>
      </c>
      <c r="F16" s="53" t="s">
        <v>10</v>
      </c>
      <c r="G16" s="53" t="s">
        <v>25</v>
      </c>
      <c r="H16" s="54"/>
      <c r="I16" s="55"/>
      <c r="J16" s="55"/>
      <c r="K16" s="55"/>
      <c r="L16" s="56"/>
      <c r="M16" s="74"/>
      <c r="N16" s="57">
        <f>IF('Gereden wedstrijden'!$L$7=5,LARGE(H16:L16,2),0)</f>
        <v>0</v>
      </c>
      <c r="O16" s="60">
        <f t="shared" si="1"/>
        <v>0</v>
      </c>
    </row>
    <row r="17" spans="8:12" x14ac:dyDescent="0.2">
      <c r="H17" s="21"/>
      <c r="I17" s="21"/>
      <c r="J17" s="21"/>
      <c r="K17" s="21"/>
    </row>
    <row r="18" spans="8:12" x14ac:dyDescent="0.2">
      <c r="H18" s="21"/>
      <c r="I18" s="25"/>
      <c r="J18" s="25"/>
      <c r="K18" s="25"/>
      <c r="L18" s="21"/>
    </row>
    <row r="19" spans="8:12" x14ac:dyDescent="0.2">
      <c r="H19" s="21"/>
      <c r="I19" s="21"/>
      <c r="J19" s="21"/>
      <c r="K19" s="21"/>
    </row>
    <row r="20" spans="8:12" x14ac:dyDescent="0.2">
      <c r="H20" s="16"/>
      <c r="I20" s="16"/>
      <c r="J20" s="16"/>
      <c r="K20" s="16"/>
    </row>
  </sheetData>
  <sortState xmlns:xlrd2="http://schemas.microsoft.com/office/spreadsheetml/2017/richdata2" ref="B8:O18">
    <sortCondition ref="O8:O18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9"/>
  <sheetViews>
    <sheetView tabSelected="1" zoomScale="80" zoomScaleNormal="80" zoomScalePageLayoutView="85" workbookViewId="0">
      <selection activeCell="M9" sqref="M9"/>
    </sheetView>
  </sheetViews>
  <sheetFormatPr defaultColWidth="9.28515625" defaultRowHeight="14.25" outlineLevelCol="1" x14ac:dyDescent="0.2"/>
  <cols>
    <col min="1" max="1" width="6.28515625" style="15" bestFit="1" customWidth="1"/>
    <col min="2" max="4" width="35.7109375" style="15" customWidth="1"/>
    <col min="5" max="5" width="6.85546875" style="15" customWidth="1"/>
    <col min="6" max="6" width="6.85546875" style="16" customWidth="1"/>
    <col min="7" max="7" width="26.42578125" style="16" hidden="1" customWidth="1"/>
    <col min="8" max="8" width="17.7109375" style="16" customWidth="1"/>
    <col min="9" max="12" width="15.7109375" style="16" customWidth="1"/>
    <col min="13" max="14" width="15.7109375" style="15" customWidth="1" outlineLevel="1"/>
    <col min="15" max="15" width="15.7109375" style="16" customWidth="1"/>
    <col min="16" max="16" width="13.42578125" style="15" bestFit="1" customWidth="1"/>
    <col min="17" max="16384" width="9.28515625" style="15"/>
  </cols>
  <sheetData>
    <row r="1" spans="1:15" ht="23.25" x14ac:dyDescent="0.35">
      <c r="A1" s="106" t="s">
        <v>56</v>
      </c>
      <c r="B1" s="38"/>
      <c r="C1" s="38"/>
      <c r="D1" s="38"/>
      <c r="E1" s="38"/>
      <c r="F1" s="38"/>
      <c r="G1" s="39"/>
      <c r="H1" s="39"/>
      <c r="I1" s="38"/>
      <c r="J1" s="38"/>
      <c r="K1" s="38"/>
      <c r="L1" s="38"/>
      <c r="M1" s="38"/>
      <c r="N1" s="38"/>
      <c r="O1" s="40"/>
    </row>
    <row r="2" spans="1:15" ht="18.75" x14ac:dyDescent="0.3">
      <c r="A2" s="37" t="s">
        <v>40</v>
      </c>
      <c r="B2" s="38"/>
      <c r="C2" s="38"/>
      <c r="D2" s="38"/>
      <c r="E2" s="38"/>
      <c r="F2" s="38"/>
      <c r="G2" s="39"/>
      <c r="H2" s="39"/>
      <c r="I2" s="38"/>
      <c r="J2" s="38"/>
      <c r="K2" s="38"/>
      <c r="L2" s="38"/>
      <c r="M2" s="38"/>
      <c r="N2" s="38"/>
      <c r="O2" s="40"/>
    </row>
    <row r="3" spans="1:15" ht="18.75" x14ac:dyDescent="0.3">
      <c r="A3" s="38"/>
      <c r="B3" s="38"/>
      <c r="C3" s="38"/>
      <c r="D3" s="38"/>
      <c r="E3" s="38"/>
      <c r="F3" s="38"/>
      <c r="G3" s="38"/>
      <c r="H3" s="38"/>
      <c r="I3" s="41"/>
      <c r="J3" s="40"/>
      <c r="K3" s="40"/>
      <c r="L3" s="40"/>
      <c r="M3" s="38"/>
      <c r="N3" s="38"/>
      <c r="O3" s="40"/>
    </row>
    <row r="4" spans="1:15" ht="18.75" x14ac:dyDescent="0.3">
      <c r="A4" s="42"/>
      <c r="B4" s="43"/>
      <c r="C4" s="43"/>
      <c r="D4" s="43"/>
      <c r="E4" s="43"/>
      <c r="F4" s="43"/>
      <c r="G4" s="43"/>
      <c r="H4" s="43"/>
      <c r="I4" s="44"/>
      <c r="J4" s="76"/>
      <c r="K4" s="76"/>
      <c r="L4" s="76"/>
      <c r="M4" s="43"/>
      <c r="N4" s="43"/>
      <c r="O4" s="45"/>
    </row>
    <row r="5" spans="1:15" ht="18.75" x14ac:dyDescent="0.3">
      <c r="A5" s="77"/>
      <c r="B5" s="38"/>
      <c r="C5" s="38"/>
      <c r="D5" s="38"/>
      <c r="E5" s="38"/>
      <c r="F5" s="38"/>
      <c r="G5" s="38"/>
      <c r="H5" s="38"/>
      <c r="I5" s="41"/>
      <c r="J5" s="40"/>
      <c r="K5" s="40"/>
      <c r="L5" s="40"/>
      <c r="M5" s="38"/>
      <c r="N5" s="38"/>
      <c r="O5" s="78"/>
    </row>
    <row r="6" spans="1:15" ht="18.75" x14ac:dyDescent="0.3">
      <c r="A6" s="77"/>
      <c r="B6" s="38"/>
      <c r="C6" s="38"/>
      <c r="D6" s="38"/>
      <c r="E6" s="38"/>
      <c r="F6" s="40"/>
      <c r="G6" s="40"/>
      <c r="H6" s="40"/>
      <c r="I6" s="41"/>
      <c r="J6" s="40"/>
      <c r="K6" s="40"/>
      <c r="L6" s="40"/>
      <c r="M6" s="38"/>
      <c r="N6" s="38"/>
      <c r="O6" s="78"/>
    </row>
    <row r="7" spans="1:15" ht="14.25" customHeight="1" x14ac:dyDescent="0.3">
      <c r="A7" s="77"/>
      <c r="B7" s="38"/>
      <c r="C7" s="38"/>
      <c r="D7" s="38"/>
      <c r="E7" s="38"/>
      <c r="F7" s="40"/>
      <c r="G7" s="40"/>
      <c r="H7" s="107"/>
      <c r="I7" s="108"/>
      <c r="J7" s="108"/>
      <c r="K7" s="41"/>
      <c r="L7" s="41"/>
      <c r="M7" s="61"/>
      <c r="N7" s="61"/>
      <c r="O7" s="78"/>
    </row>
    <row r="8" spans="1:15" ht="18.75" x14ac:dyDescent="0.3">
      <c r="A8" s="46" t="s">
        <v>0</v>
      </c>
      <c r="B8" s="47" t="s">
        <v>3</v>
      </c>
      <c r="C8" s="47" t="s">
        <v>9</v>
      </c>
      <c r="D8" s="47" t="s">
        <v>24</v>
      </c>
      <c r="E8" s="48" t="s">
        <v>1</v>
      </c>
      <c r="F8" s="48" t="s">
        <v>2</v>
      </c>
      <c r="G8" s="48" t="s">
        <v>24</v>
      </c>
      <c r="H8" s="82" t="s">
        <v>65</v>
      </c>
      <c r="I8" s="82" t="s">
        <v>66</v>
      </c>
      <c r="J8" s="82" t="s">
        <v>57</v>
      </c>
      <c r="K8" s="49"/>
      <c r="L8" s="49"/>
      <c r="M8" s="50" t="s">
        <v>5</v>
      </c>
      <c r="N8" s="50" t="s">
        <v>6</v>
      </c>
      <c r="O8" s="68" t="s">
        <v>4</v>
      </c>
    </row>
    <row r="9" spans="1:15" s="14" customFormat="1" ht="18.75" x14ac:dyDescent="0.3">
      <c r="A9" s="52">
        <v>1</v>
      </c>
      <c r="B9" s="112" t="s">
        <v>80</v>
      </c>
      <c r="C9" s="112" t="s">
        <v>81</v>
      </c>
      <c r="D9" s="52" t="s">
        <v>82</v>
      </c>
      <c r="E9" s="54" t="s">
        <v>16</v>
      </c>
      <c r="F9" s="56" t="s">
        <v>15</v>
      </c>
      <c r="G9" s="56" t="s">
        <v>26</v>
      </c>
      <c r="H9" s="56">
        <v>1</v>
      </c>
      <c r="I9" s="54">
        <v>2</v>
      </c>
      <c r="J9" s="56"/>
      <c r="K9" s="56"/>
      <c r="L9" s="56"/>
      <c r="M9" s="59">
        <f>IF(OR('Gereden wedstrijden'!$L$7=3,'Gereden wedstrijden'!$L$7=3),LARGE(H9:L9,1),0)</f>
        <v>2</v>
      </c>
      <c r="N9" s="59">
        <f>IF('Gereden wedstrijden'!$L$7=5,LARGE(I9:L9,2),0)</f>
        <v>0</v>
      </c>
      <c r="O9" s="55">
        <f t="shared" ref="O9:O18" si="0">SUM(H9:L9)-SUM(M9:N9)</f>
        <v>1</v>
      </c>
    </row>
    <row r="10" spans="1:15" ht="18.75" x14ac:dyDescent="0.3">
      <c r="A10" s="51">
        <v>2</v>
      </c>
      <c r="B10" s="103" t="s">
        <v>83</v>
      </c>
      <c r="C10" s="103" t="s">
        <v>84</v>
      </c>
      <c r="D10" s="103" t="s">
        <v>85</v>
      </c>
      <c r="E10" s="54" t="s">
        <v>63</v>
      </c>
      <c r="F10" s="56" t="s">
        <v>15</v>
      </c>
      <c r="G10" s="56"/>
      <c r="H10" s="54">
        <v>2</v>
      </c>
      <c r="I10" s="54" t="s">
        <v>138</v>
      </c>
      <c r="J10" s="55"/>
      <c r="K10" s="55"/>
      <c r="L10" s="56"/>
      <c r="M10" s="57">
        <f>IF(OR('Gereden wedstrijden'!$L$7=3,'Gereden wedstrijden'!$L$7=3),LARGE(H10:L10,1),0)</f>
        <v>2</v>
      </c>
      <c r="N10" s="57">
        <f>IF('Gereden wedstrijden'!$L$7=5,LARGE(I10:L10,2),0)</f>
        <v>0</v>
      </c>
      <c r="O10" s="58">
        <f>SUM(H10:L10)-SUM(M10:N10)</f>
        <v>0</v>
      </c>
    </row>
    <row r="11" spans="1:15" ht="18.75" x14ac:dyDescent="0.3">
      <c r="A11" s="51">
        <v>3</v>
      </c>
      <c r="B11" s="59" t="s">
        <v>86</v>
      </c>
      <c r="C11" s="59" t="s">
        <v>87</v>
      </c>
      <c r="D11" s="59" t="s">
        <v>50</v>
      </c>
      <c r="E11" s="56" t="s">
        <v>16</v>
      </c>
      <c r="F11" s="56" t="s">
        <v>15</v>
      </c>
      <c r="G11" s="56" t="s">
        <v>19</v>
      </c>
      <c r="H11" s="56">
        <v>3</v>
      </c>
      <c r="I11" s="56">
        <v>4</v>
      </c>
      <c r="J11" s="56"/>
      <c r="K11" s="56"/>
      <c r="L11" s="56"/>
      <c r="M11" s="57">
        <f>IF(OR('Gereden wedstrijden'!$L$7=3,'Gereden wedstrijden'!$L$7=3),LARGE(H11:L11,1),0)</f>
        <v>4</v>
      </c>
      <c r="N11" s="57">
        <f>IF('Gereden wedstrijden'!$L$7=5,LARGE(I11:L11,2),0)</f>
        <v>0</v>
      </c>
      <c r="O11" s="58">
        <f t="shared" si="0"/>
        <v>3</v>
      </c>
    </row>
    <row r="12" spans="1:15" ht="18.75" x14ac:dyDescent="0.3">
      <c r="A12" s="51">
        <v>5</v>
      </c>
      <c r="B12" s="59" t="s">
        <v>89</v>
      </c>
      <c r="C12" s="59" t="s">
        <v>90</v>
      </c>
      <c r="D12" s="59" t="s">
        <v>91</v>
      </c>
      <c r="E12" s="56" t="s">
        <v>16</v>
      </c>
      <c r="F12" s="56" t="s">
        <v>15</v>
      </c>
      <c r="G12" s="56" t="s">
        <v>19</v>
      </c>
      <c r="H12" s="56">
        <v>4</v>
      </c>
      <c r="I12" s="56">
        <v>8</v>
      </c>
      <c r="J12" s="56"/>
      <c r="K12" s="56"/>
      <c r="L12" s="56"/>
      <c r="M12" s="57">
        <f>IF(OR('Gereden wedstrijden'!$L$7=3,'Gereden wedstrijden'!$L$7=3),LARGE(H12:L12,1),0)</f>
        <v>8</v>
      </c>
      <c r="N12" s="57">
        <f>IF('Gereden wedstrijden'!$L$7=5,LARGE(I12:L12,2),0)</f>
        <v>0</v>
      </c>
      <c r="O12" s="58">
        <f t="shared" si="0"/>
        <v>4</v>
      </c>
    </row>
    <row r="13" spans="1:15" ht="18.75" x14ac:dyDescent="0.3">
      <c r="A13" s="51">
        <v>6</v>
      </c>
      <c r="B13" s="59" t="s">
        <v>92</v>
      </c>
      <c r="C13" s="59" t="s">
        <v>93</v>
      </c>
      <c r="D13" s="110" t="s">
        <v>88</v>
      </c>
      <c r="E13" s="54" t="s">
        <v>63</v>
      </c>
      <c r="F13" s="56" t="s">
        <v>15</v>
      </c>
      <c r="G13" s="56"/>
      <c r="H13" s="56">
        <v>5</v>
      </c>
      <c r="I13" s="56" t="s">
        <v>138</v>
      </c>
      <c r="J13" s="56"/>
      <c r="K13" s="56"/>
      <c r="L13" s="56"/>
      <c r="M13" s="57">
        <f>IF(OR('Gereden wedstrijden'!$L$7=3,'Gereden wedstrijden'!$L$7=3),LARGE(H13:L13,1),0)</f>
        <v>5</v>
      </c>
      <c r="N13" s="57">
        <f>IF('Gereden wedstrijden'!$L$7=5,LARGE(I13:L13,2),0)</f>
        <v>0</v>
      </c>
      <c r="O13" s="58">
        <f>SUM(H13:L13)-SUM(M13:N13)</f>
        <v>0</v>
      </c>
    </row>
    <row r="14" spans="1:15" ht="18.75" x14ac:dyDescent="0.3">
      <c r="A14" s="51">
        <v>7</v>
      </c>
      <c r="B14" s="52" t="s">
        <v>76</v>
      </c>
      <c r="C14" s="52" t="s">
        <v>94</v>
      </c>
      <c r="D14" s="52" t="s">
        <v>47</v>
      </c>
      <c r="E14" s="54" t="s">
        <v>16</v>
      </c>
      <c r="F14" s="56" t="s">
        <v>15</v>
      </c>
      <c r="G14" s="56" t="s">
        <v>27</v>
      </c>
      <c r="H14" s="56">
        <v>6</v>
      </c>
      <c r="I14" s="54" t="s">
        <v>138</v>
      </c>
      <c r="J14" s="55"/>
      <c r="K14" s="55"/>
      <c r="L14" s="56"/>
      <c r="M14" s="57">
        <f>IF(OR('Gereden wedstrijden'!$L$7=3,'Gereden wedstrijden'!$L$7=3),LARGE(H14:L14,1),0)</f>
        <v>6</v>
      </c>
      <c r="N14" s="57">
        <f>IF('Gereden wedstrijden'!$L$7=5,LARGE(I14:L14,2),0)</f>
        <v>0</v>
      </c>
      <c r="O14" s="58">
        <f t="shared" si="0"/>
        <v>0</v>
      </c>
    </row>
    <row r="15" spans="1:15" ht="18.75" x14ac:dyDescent="0.3">
      <c r="A15" s="51">
        <v>8</v>
      </c>
      <c r="B15" s="52" t="s">
        <v>48</v>
      </c>
      <c r="C15" s="52" t="s">
        <v>95</v>
      </c>
      <c r="D15" s="52" t="s">
        <v>96</v>
      </c>
      <c r="E15" s="54" t="s">
        <v>16</v>
      </c>
      <c r="F15" s="56" t="s">
        <v>15</v>
      </c>
      <c r="G15" s="56" t="s">
        <v>28</v>
      </c>
      <c r="H15" s="56">
        <v>7</v>
      </c>
      <c r="I15" s="54">
        <v>5</v>
      </c>
      <c r="J15" s="56"/>
      <c r="K15" s="56"/>
      <c r="L15" s="56"/>
      <c r="M15" s="57">
        <f>IF(OR('Gereden wedstrijden'!$L$7=3,'Gereden wedstrijden'!$L$7=3),LARGE(H15:L15,1),0)</f>
        <v>7</v>
      </c>
      <c r="N15" s="57">
        <f>IF('Gereden wedstrijden'!$L$7=5,LARGE(I15:L15,2),0)</f>
        <v>0</v>
      </c>
      <c r="O15" s="58">
        <f>SUM(H15:L15)-SUM(M15:N15)</f>
        <v>5</v>
      </c>
    </row>
    <row r="16" spans="1:15" ht="18.75" x14ac:dyDescent="0.3">
      <c r="A16" s="51">
        <v>9</v>
      </c>
      <c r="B16" s="59" t="s">
        <v>145</v>
      </c>
      <c r="C16" s="59" t="s">
        <v>146</v>
      </c>
      <c r="D16" s="59" t="s">
        <v>147</v>
      </c>
      <c r="E16" s="56" t="s">
        <v>16</v>
      </c>
      <c r="F16" s="56" t="s">
        <v>15</v>
      </c>
      <c r="G16" s="56" t="s">
        <v>19</v>
      </c>
      <c r="H16" s="56" t="s">
        <v>138</v>
      </c>
      <c r="I16" s="56">
        <v>1</v>
      </c>
      <c r="J16" s="56"/>
      <c r="K16" s="56"/>
      <c r="L16" s="56"/>
      <c r="M16" s="57">
        <f>IF(OR('Gereden wedstrijden'!$L$7=3,'Gereden wedstrijden'!$L$7=3),LARGE(H16:L16,1),0)</f>
        <v>1</v>
      </c>
      <c r="N16" s="57">
        <f>IF('Gereden wedstrijden'!$L$7=5,LARGE(I16:L16,2),0)</f>
        <v>0</v>
      </c>
      <c r="O16" s="58">
        <f>SUM(H16:L16)-SUM(M16:N16)</f>
        <v>0</v>
      </c>
    </row>
    <row r="17" spans="1:15" ht="18.75" x14ac:dyDescent="0.3">
      <c r="A17" s="51">
        <v>10</v>
      </c>
      <c r="B17" s="59" t="s">
        <v>149</v>
      </c>
      <c r="C17" s="59" t="s">
        <v>148</v>
      </c>
      <c r="D17" s="59"/>
      <c r="E17" s="56" t="s">
        <v>16</v>
      </c>
      <c r="F17" s="56" t="s">
        <v>15</v>
      </c>
      <c r="G17" s="56" t="s">
        <v>27</v>
      </c>
      <c r="H17" s="56" t="s">
        <v>138</v>
      </c>
      <c r="I17" s="56">
        <v>3</v>
      </c>
      <c r="J17" s="56"/>
      <c r="K17" s="56"/>
      <c r="L17" s="56"/>
      <c r="M17" s="57">
        <f>IF(OR('Gereden wedstrijden'!$L$7=3,'Gereden wedstrijden'!$L$7=3),LARGE(H17:L17,1),0)</f>
        <v>3</v>
      </c>
      <c r="N17" s="57">
        <f>IF('Gereden wedstrijden'!$L$7=5,LARGE(I17:L17,2),0)</f>
        <v>0</v>
      </c>
      <c r="O17" s="58">
        <f t="shared" si="0"/>
        <v>0</v>
      </c>
    </row>
    <row r="18" spans="1:15" ht="18.75" x14ac:dyDescent="0.3">
      <c r="A18" s="51">
        <v>11</v>
      </c>
      <c r="B18" s="59" t="s">
        <v>55</v>
      </c>
      <c r="C18" s="59" t="s">
        <v>150</v>
      </c>
      <c r="D18" s="59"/>
      <c r="E18" s="56" t="s">
        <v>16</v>
      </c>
      <c r="F18" s="56" t="s">
        <v>15</v>
      </c>
      <c r="G18" s="56" t="s">
        <v>21</v>
      </c>
      <c r="H18" s="56" t="s">
        <v>138</v>
      </c>
      <c r="I18" s="56">
        <v>6</v>
      </c>
      <c r="J18" s="56"/>
      <c r="K18" s="56"/>
      <c r="L18" s="56"/>
      <c r="M18" s="57">
        <f>IF(OR('Gereden wedstrijden'!$L$7=3,'Gereden wedstrijden'!$L$7=3),LARGE(H18:L18,1),0)</f>
        <v>6</v>
      </c>
      <c r="N18" s="57">
        <f>IF('Gereden wedstrijden'!$L$7=5,LARGE(I18:L18,2),0)</f>
        <v>0</v>
      </c>
      <c r="O18" s="58">
        <f t="shared" si="0"/>
        <v>0</v>
      </c>
    </row>
    <row r="19" spans="1:15" ht="18.75" x14ac:dyDescent="0.3">
      <c r="A19" s="51">
        <v>13</v>
      </c>
      <c r="B19" s="103" t="s">
        <v>151</v>
      </c>
      <c r="C19" s="103" t="s">
        <v>152</v>
      </c>
      <c r="D19" s="103"/>
      <c r="E19" s="56" t="s">
        <v>16</v>
      </c>
      <c r="F19" s="56" t="s">
        <v>15</v>
      </c>
      <c r="G19" s="56"/>
      <c r="H19" s="56" t="s">
        <v>169</v>
      </c>
      <c r="I19" s="54">
        <v>7</v>
      </c>
      <c r="J19" s="56"/>
      <c r="K19" s="56"/>
      <c r="L19" s="56"/>
      <c r="M19" s="57">
        <f>IF(OR('Gereden wedstrijden'!$L$7=3,'Gereden wedstrijden'!$L$7=3),LARGE(H19:L19,1),0)</f>
        <v>7</v>
      </c>
      <c r="N19" s="57">
        <f>IF('Gereden wedstrijden'!$L$7=5,LARGE(I19:L19,2),0)</f>
        <v>0</v>
      </c>
      <c r="O19" s="58">
        <f>SUM(H19:L19)-SUM(M19:N19)</f>
        <v>0</v>
      </c>
    </row>
    <row r="20" spans="1:15" ht="18.75" x14ac:dyDescent="0.3">
      <c r="A20" s="51">
        <v>12</v>
      </c>
      <c r="B20" s="59" t="s">
        <v>153</v>
      </c>
      <c r="C20" s="59" t="s">
        <v>154</v>
      </c>
      <c r="D20" s="59" t="s">
        <v>155</v>
      </c>
      <c r="E20" s="56" t="s">
        <v>16</v>
      </c>
      <c r="F20" s="56" t="s">
        <v>15</v>
      </c>
      <c r="G20" s="56" t="s">
        <v>31</v>
      </c>
      <c r="H20" s="56" t="s">
        <v>138</v>
      </c>
      <c r="I20" s="56">
        <v>9</v>
      </c>
      <c r="J20" s="56"/>
      <c r="K20" s="56"/>
      <c r="L20" s="56"/>
      <c r="M20" s="57">
        <f>IF(OR('Gereden wedstrijden'!$L$7=3,'Gereden wedstrijden'!$L$7=3),LARGE(H20:L20,1),0)</f>
        <v>9</v>
      </c>
      <c r="N20" s="57">
        <f>IF('Gereden wedstrijden'!$L$7=5,LARGE(I20:L20,2),0)</f>
        <v>0</v>
      </c>
      <c r="O20" s="58">
        <f t="shared" ref="O20:O34" si="1">SUM(H20:L20)-SUM(M20:N20)</f>
        <v>0</v>
      </c>
    </row>
    <row r="21" spans="1:15" ht="18.75" x14ac:dyDescent="0.3">
      <c r="A21" s="51">
        <v>14</v>
      </c>
      <c r="B21" s="52" t="s">
        <v>156</v>
      </c>
      <c r="C21" s="52" t="s">
        <v>157</v>
      </c>
      <c r="D21" s="52" t="s">
        <v>71</v>
      </c>
      <c r="E21" s="54" t="s">
        <v>16</v>
      </c>
      <c r="F21" s="56" t="s">
        <v>15</v>
      </c>
      <c r="G21" s="56" t="s">
        <v>29</v>
      </c>
      <c r="H21" s="56" t="s">
        <v>138</v>
      </c>
      <c r="I21" s="54">
        <v>10</v>
      </c>
      <c r="J21" s="56"/>
      <c r="K21" s="56"/>
      <c r="L21" s="56"/>
      <c r="M21" s="57">
        <f>IF(OR('Gereden wedstrijden'!$L$7=3,'Gereden wedstrijden'!$L$7=3),LARGE(H21:L21,1),0)</f>
        <v>10</v>
      </c>
      <c r="N21" s="57">
        <f>IF('Gereden wedstrijden'!$L$7=5,LARGE(I21:L21,2),0)</f>
        <v>0</v>
      </c>
      <c r="O21" s="58">
        <f>SUM(H21:L21)-SUM(M21:N21)</f>
        <v>0</v>
      </c>
    </row>
    <row r="22" spans="1:15" ht="18.75" x14ac:dyDescent="0.3">
      <c r="A22" s="51">
        <v>15</v>
      </c>
      <c r="B22" s="103" t="s">
        <v>42</v>
      </c>
      <c r="C22" s="103" t="s">
        <v>158</v>
      </c>
      <c r="D22" s="52" t="s">
        <v>71</v>
      </c>
      <c r="E22" s="54" t="s">
        <v>16</v>
      </c>
      <c r="F22" s="56" t="s">
        <v>15</v>
      </c>
      <c r="G22" s="56" t="s">
        <v>19</v>
      </c>
      <c r="H22" s="56" t="s">
        <v>138</v>
      </c>
      <c r="I22" s="54">
        <v>11</v>
      </c>
      <c r="J22" s="55"/>
      <c r="K22" s="55"/>
      <c r="L22" s="56"/>
      <c r="M22" s="57">
        <f>IF(OR('Gereden wedstrijden'!$L$7=3,'Gereden wedstrijden'!$L$7=3),LARGE(H22:L22,1),0)</f>
        <v>11</v>
      </c>
      <c r="N22" s="57">
        <f>IF('Gereden wedstrijden'!$L$7=5,LARGE(I22:L22,2),0)</f>
        <v>0</v>
      </c>
      <c r="O22" s="58">
        <f>SUM(H22:L22)-SUM(M22:N22)</f>
        <v>0</v>
      </c>
    </row>
    <row r="23" spans="1:15" ht="18.75" x14ac:dyDescent="0.3">
      <c r="A23" s="51">
        <v>16</v>
      </c>
      <c r="B23" s="52" t="s">
        <v>159</v>
      </c>
      <c r="C23" s="52" t="s">
        <v>160</v>
      </c>
      <c r="D23" s="52" t="s">
        <v>155</v>
      </c>
      <c r="E23" s="54" t="s">
        <v>16</v>
      </c>
      <c r="F23" s="56" t="s">
        <v>15</v>
      </c>
      <c r="G23" s="56" t="s">
        <v>19</v>
      </c>
      <c r="H23" s="56" t="s">
        <v>138</v>
      </c>
      <c r="I23" s="54">
        <v>12</v>
      </c>
      <c r="J23" s="55"/>
      <c r="K23" s="55"/>
      <c r="L23" s="56"/>
      <c r="M23" s="57">
        <f>IF(OR('Gereden wedstrijden'!$L$7=3,'Gereden wedstrijden'!$L$7=3),LARGE(H23:L23,1),0)</f>
        <v>12</v>
      </c>
      <c r="N23" s="57">
        <f>IF('Gereden wedstrijden'!$L$7=5,LARGE(I23:L23,2),0)</f>
        <v>0</v>
      </c>
      <c r="O23" s="58">
        <f t="shared" si="1"/>
        <v>0</v>
      </c>
    </row>
    <row r="24" spans="1:15" ht="18.75" x14ac:dyDescent="0.3">
      <c r="A24" s="51">
        <v>17</v>
      </c>
      <c r="B24" s="103" t="s">
        <v>161</v>
      </c>
      <c r="C24" s="103" t="s">
        <v>162</v>
      </c>
      <c r="D24" s="103"/>
      <c r="E24" s="56" t="s">
        <v>63</v>
      </c>
      <c r="F24" s="56" t="s">
        <v>15</v>
      </c>
      <c r="G24" s="56"/>
      <c r="H24" s="56" t="s">
        <v>138</v>
      </c>
      <c r="I24" s="56">
        <v>13</v>
      </c>
      <c r="J24" s="56"/>
      <c r="K24" s="56"/>
      <c r="L24" s="56"/>
      <c r="M24" s="57">
        <f>IF(OR('Gereden wedstrijden'!$L$7=3,'Gereden wedstrijden'!$L$7=3),LARGE(H24:L24,1),0)</f>
        <v>13</v>
      </c>
      <c r="N24" s="57">
        <f>IF('Gereden wedstrijden'!$L$7=5,LARGE(I24:L24,2),0)</f>
        <v>0</v>
      </c>
      <c r="O24" s="58">
        <f>SUM(H24:L24)-SUM(M24:N24)</f>
        <v>0</v>
      </c>
    </row>
    <row r="25" spans="1:15" ht="18.75" x14ac:dyDescent="0.3">
      <c r="A25" s="51">
        <v>18</v>
      </c>
      <c r="B25" s="102" t="s">
        <v>163</v>
      </c>
      <c r="C25" s="102" t="s">
        <v>164</v>
      </c>
      <c r="D25" s="102"/>
      <c r="E25" s="54" t="s">
        <v>63</v>
      </c>
      <c r="F25" s="56" t="s">
        <v>15</v>
      </c>
      <c r="G25" s="56"/>
      <c r="H25" s="56" t="s">
        <v>138</v>
      </c>
      <c r="I25" s="54">
        <v>14</v>
      </c>
      <c r="J25" s="55"/>
      <c r="K25" s="55"/>
      <c r="L25" s="56"/>
      <c r="M25" s="57">
        <f>IF(OR('Gereden wedstrijden'!$L$7=3,'Gereden wedstrijden'!$L$7=3),LARGE(H25:L25,1),0)</f>
        <v>14</v>
      </c>
      <c r="N25" s="57">
        <f>IF('Gereden wedstrijden'!$L$7=5,LARGE(I25:L25,2),0)</f>
        <v>0</v>
      </c>
      <c r="O25" s="58">
        <f t="shared" ref="O25:O27" si="2">SUM(H25:L25)-SUM(M25:N25)</f>
        <v>0</v>
      </c>
    </row>
    <row r="26" spans="1:15" ht="18.75" x14ac:dyDescent="0.3">
      <c r="A26" s="51">
        <v>19</v>
      </c>
      <c r="B26" s="52" t="s">
        <v>165</v>
      </c>
      <c r="C26" s="52" t="s">
        <v>166</v>
      </c>
      <c r="D26" s="52" t="s">
        <v>147</v>
      </c>
      <c r="E26" s="54" t="s">
        <v>63</v>
      </c>
      <c r="F26" s="56" t="s">
        <v>15</v>
      </c>
      <c r="G26" s="54" t="s">
        <v>30</v>
      </c>
      <c r="H26" s="56" t="s">
        <v>138</v>
      </c>
      <c r="I26" s="54">
        <v>15</v>
      </c>
      <c r="J26" s="56"/>
      <c r="K26" s="56"/>
      <c r="L26" s="56"/>
      <c r="M26" s="57">
        <f>IF(OR('Gereden wedstrijden'!$L$7=3,'Gereden wedstrijden'!$L$7=3),LARGE(H26:L26,1),0)</f>
        <v>15</v>
      </c>
      <c r="N26" s="57">
        <f>IF('Gereden wedstrijden'!$L$7=5,LARGE(I26:L26,2),0)</f>
        <v>0</v>
      </c>
      <c r="O26" s="58">
        <f t="shared" si="2"/>
        <v>0</v>
      </c>
    </row>
    <row r="27" spans="1:15" ht="18.75" x14ac:dyDescent="0.3">
      <c r="A27" s="51">
        <v>20</v>
      </c>
      <c r="B27" s="59" t="s">
        <v>167</v>
      </c>
      <c r="C27" s="59" t="s">
        <v>168</v>
      </c>
      <c r="D27" s="59" t="s">
        <v>71</v>
      </c>
      <c r="E27" s="54" t="s">
        <v>63</v>
      </c>
      <c r="F27" s="56" t="s">
        <v>15</v>
      </c>
      <c r="G27" s="56" t="s">
        <v>31</v>
      </c>
      <c r="H27" s="56" t="s">
        <v>138</v>
      </c>
      <c r="I27" s="56">
        <v>16</v>
      </c>
      <c r="J27" s="56"/>
      <c r="K27" s="56"/>
      <c r="L27" s="56"/>
      <c r="M27" s="57">
        <f>IF(OR('Gereden wedstrijden'!$L$7=3,'Gereden wedstrijden'!$L$7=3),LARGE(H27:L27,1),0)</f>
        <v>16</v>
      </c>
      <c r="N27" s="57">
        <f>IF('Gereden wedstrijden'!$L$7=5,LARGE(I27:L27,2),0)</f>
        <v>0</v>
      </c>
      <c r="O27" s="58">
        <f t="shared" si="2"/>
        <v>0</v>
      </c>
    </row>
    <row r="28" spans="1:15" ht="18.75" x14ac:dyDescent="0.3">
      <c r="A28" s="51">
        <v>21</v>
      </c>
      <c r="B28" s="52"/>
      <c r="C28" s="52"/>
      <c r="D28" s="103"/>
      <c r="E28" s="54" t="s">
        <v>16</v>
      </c>
      <c r="F28" s="56" t="s">
        <v>15</v>
      </c>
      <c r="G28" s="56" t="s">
        <v>19</v>
      </c>
      <c r="H28" s="56"/>
      <c r="I28" s="54"/>
      <c r="J28" s="55"/>
      <c r="K28" s="55"/>
      <c r="L28" s="56"/>
      <c r="M28" s="57" t="e">
        <f>IF(OR('Gereden wedstrijden'!$L$7=3,'Gereden wedstrijden'!$L$7=3),LARGE(H28:L28,1),0)</f>
        <v>#NUM!</v>
      </c>
      <c r="N28" s="57">
        <f>IF('Gereden wedstrijden'!$L$7=5,LARGE(I28:L28,2),0)</f>
        <v>0</v>
      </c>
      <c r="O28" s="58" t="e">
        <f t="shared" si="1"/>
        <v>#NUM!</v>
      </c>
    </row>
    <row r="29" spans="1:15" ht="18.75" x14ac:dyDescent="0.3">
      <c r="A29" s="51">
        <v>22</v>
      </c>
      <c r="B29" s="103"/>
      <c r="C29" s="103"/>
      <c r="D29" s="103"/>
      <c r="E29" s="54" t="s">
        <v>16</v>
      </c>
      <c r="F29" s="54" t="s">
        <v>15</v>
      </c>
      <c r="G29" s="54" t="s">
        <v>19</v>
      </c>
      <c r="H29" s="56"/>
      <c r="I29" s="54"/>
      <c r="J29" s="56"/>
      <c r="K29" s="56"/>
      <c r="L29" s="56"/>
      <c r="M29" s="57" t="e">
        <f>IF(OR('Gereden wedstrijden'!$L$7=3,'Gereden wedstrijden'!$L$7=3),LARGE(H29:L29,1),0)</f>
        <v>#NUM!</v>
      </c>
      <c r="N29" s="57">
        <f>IF('Gereden wedstrijden'!$L$7=5,LARGE(I29:L29,2),0)</f>
        <v>0</v>
      </c>
      <c r="O29" s="58" t="e">
        <f t="shared" si="1"/>
        <v>#NUM!</v>
      </c>
    </row>
    <row r="30" spans="1:15" ht="18.75" x14ac:dyDescent="0.3">
      <c r="A30" s="51">
        <v>23</v>
      </c>
      <c r="B30" s="52"/>
      <c r="C30" s="103"/>
      <c r="D30" s="52"/>
      <c r="E30" s="54" t="s">
        <v>16</v>
      </c>
      <c r="F30" s="56" t="s">
        <v>15</v>
      </c>
      <c r="G30" s="56" t="s">
        <v>22</v>
      </c>
      <c r="H30" s="56"/>
      <c r="I30" s="54"/>
      <c r="J30" s="56"/>
      <c r="K30" s="56"/>
      <c r="L30" s="56"/>
      <c r="M30" s="57" t="e">
        <f>IF(OR('Gereden wedstrijden'!$L$7=3,'Gereden wedstrijden'!$L$7=3),LARGE(H30:L30,1),0)</f>
        <v>#NUM!</v>
      </c>
      <c r="N30" s="57">
        <f>IF('Gereden wedstrijden'!$L$7=5,LARGE(I30:L30,2),0)</f>
        <v>0</v>
      </c>
      <c r="O30" s="58" t="e">
        <f t="shared" si="1"/>
        <v>#NUM!</v>
      </c>
    </row>
    <row r="31" spans="1:15" ht="18.75" x14ac:dyDescent="0.3">
      <c r="A31" s="51">
        <v>24</v>
      </c>
      <c r="B31" s="59"/>
      <c r="C31" s="103"/>
      <c r="D31" s="59"/>
      <c r="E31" s="56" t="s">
        <v>16</v>
      </c>
      <c r="F31" s="56" t="s">
        <v>15</v>
      </c>
      <c r="G31" s="56" t="s">
        <v>19</v>
      </c>
      <c r="H31" s="56"/>
      <c r="I31" s="54"/>
      <c r="J31" s="56"/>
      <c r="K31" s="56"/>
      <c r="L31" s="56"/>
      <c r="M31" s="57" t="e">
        <f>IF(OR('Gereden wedstrijden'!$L$7=3,'Gereden wedstrijden'!$L$7=3),LARGE(H31:L31,1),0)</f>
        <v>#NUM!</v>
      </c>
      <c r="N31" s="57">
        <f>IF('Gereden wedstrijden'!$L$7=5,LARGE(I31:L31,2),0)</f>
        <v>0</v>
      </c>
      <c r="O31" s="58" t="e">
        <f t="shared" si="1"/>
        <v>#NUM!</v>
      </c>
    </row>
    <row r="32" spans="1:15" ht="18.75" x14ac:dyDescent="0.3">
      <c r="A32" s="51">
        <v>4</v>
      </c>
      <c r="B32" s="59"/>
      <c r="C32" s="59"/>
      <c r="D32" s="59"/>
      <c r="E32" s="56" t="s">
        <v>16</v>
      </c>
      <c r="F32" s="56" t="s">
        <v>15</v>
      </c>
      <c r="G32" s="56" t="s">
        <v>19</v>
      </c>
      <c r="H32" s="56"/>
      <c r="I32" s="56"/>
      <c r="J32" s="56"/>
      <c r="K32" s="56"/>
      <c r="L32" s="56"/>
      <c r="M32" s="57" t="e">
        <f>IF(OR('Gereden wedstrijden'!$L$7=3,'Gereden wedstrijden'!$L$7=3),LARGE(H32:L32,1),0)</f>
        <v>#NUM!</v>
      </c>
      <c r="N32" s="57">
        <f>IF('Gereden wedstrijden'!$L$7=5,LARGE(I32:L32,2),0)</f>
        <v>0</v>
      </c>
      <c r="O32" s="58" t="e">
        <f>SUM(H32:L32)-SUM(M32:N32)</f>
        <v>#NUM!</v>
      </c>
    </row>
    <row r="33" spans="1:15" ht="18.75" x14ac:dyDescent="0.3">
      <c r="A33" s="51">
        <v>25</v>
      </c>
      <c r="B33" s="103"/>
      <c r="C33" s="103"/>
      <c r="D33" s="52"/>
      <c r="E33" s="54" t="s">
        <v>16</v>
      </c>
      <c r="F33" s="56" t="s">
        <v>15</v>
      </c>
      <c r="G33" s="56" t="s">
        <v>27</v>
      </c>
      <c r="H33" s="56"/>
      <c r="I33" s="54"/>
      <c r="J33" s="55"/>
      <c r="K33" s="55"/>
      <c r="L33" s="56"/>
      <c r="M33" s="57" t="e">
        <f>IF(OR('Gereden wedstrijden'!$L$7=3,'Gereden wedstrijden'!$L$7=3),LARGE(H33:L33,1),0)</f>
        <v>#NUM!</v>
      </c>
      <c r="N33" s="57">
        <f>IF('Gereden wedstrijden'!$L$7=5,LARGE(I33:L33,2),0)</f>
        <v>0</v>
      </c>
      <c r="O33" s="58" t="e">
        <f t="shared" si="1"/>
        <v>#NUM!</v>
      </c>
    </row>
    <row r="34" spans="1:15" ht="18.75" x14ac:dyDescent="0.3">
      <c r="A34" s="51">
        <v>26</v>
      </c>
      <c r="B34" s="103"/>
      <c r="C34" s="103"/>
      <c r="D34" s="59"/>
      <c r="E34" s="56" t="s">
        <v>16</v>
      </c>
      <c r="F34" s="56" t="s">
        <v>15</v>
      </c>
      <c r="G34" s="56" t="s">
        <v>31</v>
      </c>
      <c r="H34" s="56"/>
      <c r="I34" s="54"/>
      <c r="J34" s="56"/>
      <c r="K34" s="56"/>
      <c r="L34" s="56"/>
      <c r="M34" s="57" t="e">
        <f>IF(OR('Gereden wedstrijden'!$L$7=3,'Gereden wedstrijden'!$L$7=3),LARGE(H34:L34,1),0)</f>
        <v>#NUM!</v>
      </c>
      <c r="N34" s="57">
        <f>IF('Gereden wedstrijden'!$L$7=5,LARGE(I34:L34,2),0)</f>
        <v>0</v>
      </c>
      <c r="O34" s="58" t="e">
        <f t="shared" si="1"/>
        <v>#NUM!</v>
      </c>
    </row>
    <row r="35" spans="1:15" ht="18.75" x14ac:dyDescent="0.3">
      <c r="A35" s="51">
        <v>27</v>
      </c>
      <c r="B35" s="59"/>
      <c r="C35" s="59"/>
      <c r="D35" s="59"/>
      <c r="E35" s="56" t="s">
        <v>16</v>
      </c>
      <c r="F35" s="56" t="s">
        <v>15</v>
      </c>
      <c r="G35" s="56" t="s">
        <v>31</v>
      </c>
      <c r="H35" s="56"/>
      <c r="I35" s="56"/>
      <c r="J35" s="56"/>
      <c r="K35" s="56"/>
      <c r="L35" s="56"/>
      <c r="M35" s="57">
        <f>IF(OR('Gereden wedstrijden'!$L$7=2,'Gereden wedstrijden'!$L$7=4),LARGE(I35:L35,1),0)</f>
        <v>0</v>
      </c>
      <c r="N35" s="57">
        <f>IF('Gereden wedstrijden'!$L$7=5,LARGE(I35:L35,2),0)</f>
        <v>0</v>
      </c>
      <c r="O35" s="58">
        <f t="shared" ref="O35:O36" si="3">SUM(I35:L35)-SUM(M35:N35)</f>
        <v>0</v>
      </c>
    </row>
    <row r="36" spans="1:15" ht="18.75" x14ac:dyDescent="0.3">
      <c r="A36" s="51">
        <v>28</v>
      </c>
      <c r="B36" s="59"/>
      <c r="C36" s="59"/>
      <c r="D36" s="59"/>
      <c r="E36" s="56" t="s">
        <v>16</v>
      </c>
      <c r="F36" s="56" t="s">
        <v>15</v>
      </c>
      <c r="G36" s="56" t="s">
        <v>31</v>
      </c>
      <c r="H36" s="56"/>
      <c r="I36" s="56"/>
      <c r="J36" s="56"/>
      <c r="K36" s="56"/>
      <c r="L36" s="56"/>
      <c r="M36" s="57">
        <f>IF(OR('Gereden wedstrijden'!$L$7=2,'Gereden wedstrijden'!$L$7=4),LARGE(I36:L36,1),0)</f>
        <v>0</v>
      </c>
      <c r="N36" s="57">
        <f>IF('Gereden wedstrijden'!$L$7=5,LARGE(I36:L36,2),0)</f>
        <v>0</v>
      </c>
      <c r="O36" s="58">
        <f t="shared" si="3"/>
        <v>0</v>
      </c>
    </row>
    <row r="37" spans="1:15" x14ac:dyDescent="0.2">
      <c r="B37" s="14"/>
      <c r="C37" s="14"/>
      <c r="D37" s="14"/>
      <c r="E37" s="34"/>
      <c r="F37" s="34"/>
      <c r="G37" s="34"/>
      <c r="H37" s="34"/>
      <c r="I37" s="21"/>
      <c r="J37" s="21"/>
      <c r="K37" s="21"/>
      <c r="L37" s="21"/>
      <c r="O37" s="36"/>
    </row>
    <row r="38" spans="1:15" x14ac:dyDescent="0.2">
      <c r="B38" s="14"/>
      <c r="C38" s="14"/>
      <c r="D38" s="14"/>
      <c r="E38" s="14"/>
      <c r="F38" s="21"/>
      <c r="G38" s="21"/>
      <c r="H38" s="21"/>
      <c r="I38" s="21"/>
      <c r="J38" s="21"/>
      <c r="K38" s="21"/>
      <c r="L38" s="21"/>
    </row>
    <row r="39" spans="1:15" x14ac:dyDescent="0.2">
      <c r="I39" s="21"/>
      <c r="J39" s="21"/>
      <c r="K39" s="21"/>
    </row>
  </sheetData>
  <sortState xmlns:xlrd2="http://schemas.microsoft.com/office/spreadsheetml/2017/richdata2" ref="B9:O38">
    <sortCondition ref="O9:O38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8"/>
  <sheetViews>
    <sheetView zoomScale="90" zoomScaleNormal="90" zoomScalePageLayoutView="85" workbookViewId="0">
      <selection activeCell="I9" sqref="I9"/>
    </sheetView>
  </sheetViews>
  <sheetFormatPr defaultColWidth="9.28515625" defaultRowHeight="14.25" outlineLevelCol="1" x14ac:dyDescent="0.2"/>
  <cols>
    <col min="1" max="1" width="6.28515625" style="15" bestFit="1" customWidth="1"/>
    <col min="2" max="4" width="35.7109375" style="15" customWidth="1"/>
    <col min="5" max="6" width="6.85546875" style="16" customWidth="1"/>
    <col min="7" max="7" width="26.85546875" style="16" hidden="1" customWidth="1"/>
    <col min="8" max="8" width="17.7109375" style="16" customWidth="1"/>
    <col min="9" max="12" width="15.7109375" style="16" customWidth="1"/>
    <col min="13" max="14" width="15.7109375" style="15" hidden="1" customWidth="1" outlineLevel="1"/>
    <col min="15" max="15" width="15.7109375" style="16" customWidth="1" collapsed="1"/>
    <col min="16" max="16" width="13.42578125" style="15" bestFit="1" customWidth="1"/>
    <col min="17" max="16384" width="9.28515625" style="15"/>
  </cols>
  <sheetData>
    <row r="1" spans="1:16" ht="23.25" x14ac:dyDescent="0.35">
      <c r="A1" s="106" t="s">
        <v>56</v>
      </c>
      <c r="B1" s="38"/>
      <c r="C1" s="38"/>
      <c r="D1" s="38"/>
      <c r="E1" s="38"/>
      <c r="F1" s="38"/>
      <c r="G1" s="39"/>
      <c r="H1" s="39"/>
      <c r="I1" s="38"/>
      <c r="J1" s="38"/>
      <c r="K1" s="38"/>
      <c r="L1" s="38"/>
      <c r="M1" s="38"/>
      <c r="N1" s="38"/>
      <c r="O1" s="40"/>
    </row>
    <row r="2" spans="1:16" ht="18.75" x14ac:dyDescent="0.3">
      <c r="A2" s="37" t="s">
        <v>40</v>
      </c>
      <c r="B2" s="38"/>
      <c r="C2" s="38"/>
      <c r="D2" s="38"/>
      <c r="E2" s="38"/>
      <c r="F2" s="38"/>
      <c r="G2" s="39"/>
      <c r="H2" s="39"/>
      <c r="I2" s="38"/>
      <c r="J2" s="38"/>
      <c r="K2" s="38"/>
      <c r="L2" s="38"/>
      <c r="M2" s="38"/>
      <c r="N2" s="38"/>
      <c r="O2" s="40"/>
    </row>
    <row r="3" spans="1:16" ht="18.75" x14ac:dyDescent="0.3">
      <c r="A3" s="38"/>
      <c r="B3" s="38"/>
      <c r="C3" s="38"/>
      <c r="D3" s="38"/>
      <c r="E3" s="38"/>
      <c r="F3" s="38"/>
      <c r="G3" s="38"/>
      <c r="H3" s="38"/>
      <c r="I3" s="41"/>
      <c r="J3" s="40"/>
      <c r="K3" s="40"/>
      <c r="L3" s="40"/>
      <c r="M3" s="38"/>
      <c r="N3" s="38"/>
      <c r="O3" s="40"/>
    </row>
    <row r="4" spans="1:16" ht="18.75" x14ac:dyDescent="0.3">
      <c r="A4" s="42"/>
      <c r="B4" s="43"/>
      <c r="C4" s="43"/>
      <c r="D4" s="43"/>
      <c r="E4" s="43"/>
      <c r="F4" s="43"/>
      <c r="G4" s="43"/>
      <c r="H4" s="43"/>
      <c r="I4" s="44"/>
      <c r="J4" s="76"/>
      <c r="K4" s="76"/>
      <c r="L4" s="76"/>
      <c r="M4" s="43"/>
      <c r="N4" s="43"/>
      <c r="O4" s="45"/>
    </row>
    <row r="5" spans="1:16" ht="18.75" x14ac:dyDescent="0.3">
      <c r="A5" s="77"/>
      <c r="B5" s="38"/>
      <c r="C5" s="38"/>
      <c r="D5" s="38"/>
      <c r="E5" s="40"/>
      <c r="F5" s="40"/>
      <c r="G5" s="40"/>
      <c r="H5" s="40"/>
      <c r="I5" s="41"/>
      <c r="J5" s="40"/>
      <c r="K5" s="40"/>
      <c r="L5" s="40"/>
      <c r="M5" s="38"/>
      <c r="N5" s="38"/>
      <c r="O5" s="78"/>
    </row>
    <row r="6" spans="1:16" ht="14.25" customHeight="1" x14ac:dyDescent="0.3">
      <c r="A6" s="77"/>
      <c r="B6" s="38"/>
      <c r="C6" s="38"/>
      <c r="D6" s="38"/>
      <c r="E6" s="40"/>
      <c r="F6" s="40"/>
      <c r="G6" s="40"/>
      <c r="H6" s="107"/>
      <c r="I6" s="108"/>
      <c r="J6" s="108"/>
      <c r="K6" s="41"/>
      <c r="L6" s="41"/>
      <c r="M6" s="61"/>
      <c r="N6" s="61"/>
      <c r="O6" s="78"/>
    </row>
    <row r="7" spans="1:16" ht="18.75" x14ac:dyDescent="0.3">
      <c r="A7" s="46" t="s">
        <v>0</v>
      </c>
      <c r="B7" s="47" t="s">
        <v>3</v>
      </c>
      <c r="C7" s="47" t="s">
        <v>9</v>
      </c>
      <c r="D7" s="47" t="s">
        <v>24</v>
      </c>
      <c r="E7" s="48" t="s">
        <v>1</v>
      </c>
      <c r="F7" s="48" t="s">
        <v>2</v>
      </c>
      <c r="G7" s="48" t="s">
        <v>24</v>
      </c>
      <c r="H7" s="82" t="s">
        <v>65</v>
      </c>
      <c r="I7" s="82" t="s">
        <v>66</v>
      </c>
      <c r="J7" s="82" t="s">
        <v>57</v>
      </c>
      <c r="K7" s="49"/>
      <c r="L7" s="49"/>
      <c r="M7" s="50" t="s">
        <v>5</v>
      </c>
      <c r="N7" s="50" t="s">
        <v>6</v>
      </c>
      <c r="O7" s="68" t="s">
        <v>4</v>
      </c>
    </row>
    <row r="8" spans="1:16" s="14" customFormat="1" ht="18.75" x14ac:dyDescent="0.3">
      <c r="A8" s="59">
        <v>1</v>
      </c>
      <c r="B8" s="59" t="s">
        <v>123</v>
      </c>
      <c r="C8" s="59" t="s">
        <v>124</v>
      </c>
      <c r="D8" s="59" t="s">
        <v>47</v>
      </c>
      <c r="E8" s="56" t="s">
        <v>17</v>
      </c>
      <c r="F8" s="56" t="s">
        <v>18</v>
      </c>
      <c r="G8" s="56"/>
      <c r="H8" s="56">
        <v>1</v>
      </c>
      <c r="I8" s="56">
        <v>1</v>
      </c>
      <c r="J8" s="56"/>
      <c r="K8" s="56"/>
      <c r="L8" s="56"/>
      <c r="M8" s="59">
        <f>IF(OR('Gereden wedstrijden'!$L$7=3,'Gereden wedstrijden'!$L$7=3),LARGE(H8:L8,1),0)</f>
        <v>1</v>
      </c>
      <c r="N8" s="59"/>
      <c r="O8" s="56">
        <f>SUM(H8:L8)-SUM(M8:N8)</f>
        <v>1</v>
      </c>
      <c r="P8" s="84"/>
    </row>
    <row r="9" spans="1:16" ht="18.75" x14ac:dyDescent="0.3">
      <c r="A9" s="51">
        <v>2</v>
      </c>
      <c r="B9" s="51" t="s">
        <v>125</v>
      </c>
      <c r="C9" s="51" t="s">
        <v>126</v>
      </c>
      <c r="D9" s="51" t="s">
        <v>47</v>
      </c>
      <c r="E9" s="53" t="s">
        <v>17</v>
      </c>
      <c r="F9" s="53" t="s">
        <v>18</v>
      </c>
      <c r="G9" s="56" t="s">
        <v>22</v>
      </c>
      <c r="H9" s="56">
        <v>2</v>
      </c>
      <c r="I9" s="56" t="s">
        <v>138</v>
      </c>
      <c r="J9" s="55"/>
      <c r="K9" s="55"/>
      <c r="L9" s="56"/>
      <c r="M9" s="57">
        <f>IF(OR('Gereden wedstrijden'!$L$7=3,'Gereden wedstrijden'!$L$7=3),LARGE(H9:L9,1),0)</f>
        <v>2</v>
      </c>
      <c r="N9" s="57">
        <f>IF('Gereden wedstrijden'!$L$7=5,LARGE(J9:L9,2),0)</f>
        <v>0</v>
      </c>
      <c r="O9" s="60">
        <f>SUM(H9:L9)-SUM(M9:N9)</f>
        <v>0</v>
      </c>
    </row>
    <row r="10" spans="1:16" ht="18.75" x14ac:dyDescent="0.3">
      <c r="A10" s="51">
        <v>3</v>
      </c>
      <c r="B10" s="57" t="s">
        <v>188</v>
      </c>
      <c r="C10" s="57" t="s">
        <v>53</v>
      </c>
      <c r="D10" s="57"/>
      <c r="E10" s="53" t="s">
        <v>17</v>
      </c>
      <c r="F10" s="53" t="s">
        <v>18</v>
      </c>
      <c r="G10" s="56" t="s">
        <v>19</v>
      </c>
      <c r="H10" s="56" t="s">
        <v>138</v>
      </c>
      <c r="I10" s="56">
        <v>2</v>
      </c>
      <c r="J10" s="55"/>
      <c r="K10" s="55"/>
      <c r="L10" s="56"/>
      <c r="M10" s="57">
        <f>IF(OR('Gereden wedstrijden'!$L$7=3,'Gereden wedstrijden'!$L$7=3),LARGE(H10:L10,1),0)</f>
        <v>2</v>
      </c>
      <c r="N10" s="57">
        <f>IF('Gereden wedstrijden'!$L$7=5,LARGE(J10:L10,2),0)</f>
        <v>0</v>
      </c>
      <c r="O10" s="60">
        <f t="shared" ref="O10:O13" si="0">SUM(H10:L10)-SUM(M10:N10)</f>
        <v>0</v>
      </c>
    </row>
    <row r="11" spans="1:16" ht="18.75" x14ac:dyDescent="0.3">
      <c r="A11" s="51">
        <v>4</v>
      </c>
      <c r="B11" s="57" t="s">
        <v>189</v>
      </c>
      <c r="C11" s="57" t="s">
        <v>190</v>
      </c>
      <c r="D11" s="101" t="s">
        <v>191</v>
      </c>
      <c r="E11" s="60" t="s">
        <v>17</v>
      </c>
      <c r="F11" s="60" t="s">
        <v>18</v>
      </c>
      <c r="G11" s="56"/>
      <c r="H11" s="56" t="s">
        <v>138</v>
      </c>
      <c r="I11" s="56">
        <v>3</v>
      </c>
      <c r="J11" s="56"/>
      <c r="K11" s="56"/>
      <c r="L11" s="56"/>
      <c r="M11" s="57">
        <f>IF(OR('Gereden wedstrijden'!$L$7=3,'Gereden wedstrijden'!$L$7=3),LARGE(H11:L11,1),0)</f>
        <v>3</v>
      </c>
      <c r="N11" s="57"/>
      <c r="O11" s="60">
        <f>SUM(H11:L11)-SUM(M11:N11)</f>
        <v>0</v>
      </c>
      <c r="P11" s="66"/>
    </row>
    <row r="12" spans="1:16" ht="18.75" x14ac:dyDescent="0.3">
      <c r="A12" s="57">
        <v>5</v>
      </c>
      <c r="B12" s="57"/>
      <c r="C12" s="57"/>
      <c r="D12" s="57"/>
      <c r="E12" s="60" t="s">
        <v>17</v>
      </c>
      <c r="F12" s="60" t="s">
        <v>18</v>
      </c>
      <c r="G12" s="56" t="s">
        <v>31</v>
      </c>
      <c r="H12" s="56"/>
      <c r="I12" s="56"/>
      <c r="J12" s="55"/>
      <c r="K12" s="55"/>
      <c r="L12" s="56"/>
      <c r="M12" s="57" t="e">
        <f>IF(OR('Gereden wedstrijden'!$L$7=3,'Gereden wedstrijden'!$L$7=3),LARGE(H12:L12,1),0)</f>
        <v>#NUM!</v>
      </c>
      <c r="N12" s="57">
        <f>IF('Gereden wedstrijden'!$L$7=5,LARGE(J12:L12,2),0)</f>
        <v>0</v>
      </c>
      <c r="O12" s="60" t="e">
        <f>SUM(H12:L12)-SUM(M12:N12)</f>
        <v>#NUM!</v>
      </c>
      <c r="P12" s="66"/>
    </row>
    <row r="13" spans="1:16" ht="18.75" x14ac:dyDescent="0.3">
      <c r="A13" s="51">
        <v>6</v>
      </c>
      <c r="B13" s="57"/>
      <c r="C13" s="57"/>
      <c r="D13" s="57"/>
      <c r="E13" s="60" t="s">
        <v>17</v>
      </c>
      <c r="F13" s="60" t="s">
        <v>18</v>
      </c>
      <c r="G13" s="56" t="s">
        <v>31</v>
      </c>
      <c r="H13" s="56"/>
      <c r="I13" s="56"/>
      <c r="J13" s="56"/>
      <c r="K13" s="56"/>
      <c r="L13" s="56"/>
      <c r="M13" s="57" t="e">
        <f>IF(OR('Gereden wedstrijden'!$L$7=3,'Gereden wedstrijden'!$L$7=3),LARGE(H13:L13,1),0)</f>
        <v>#NUM!</v>
      </c>
      <c r="N13" s="57">
        <f>IF('Gereden wedstrijden'!$L$7=5,LARGE(J13:L13,2),0)</f>
        <v>0</v>
      </c>
      <c r="O13" s="60" t="e">
        <f t="shared" si="0"/>
        <v>#NUM!</v>
      </c>
    </row>
    <row r="14" spans="1:16" x14ac:dyDescent="0.2">
      <c r="G14" s="21"/>
      <c r="H14" s="21"/>
      <c r="I14" s="21"/>
      <c r="J14" s="21"/>
      <c r="K14" s="21"/>
      <c r="L14" s="21"/>
    </row>
    <row r="15" spans="1:16" ht="15" x14ac:dyDescent="0.25">
      <c r="B15" s="31"/>
      <c r="G15" s="21"/>
      <c r="H15" s="21"/>
      <c r="I15" s="21"/>
      <c r="J15" s="25"/>
      <c r="K15" s="25"/>
      <c r="L15" s="21"/>
    </row>
    <row r="16" spans="1:16" x14ac:dyDescent="0.2">
      <c r="I16" s="21"/>
      <c r="J16" s="25"/>
      <c r="K16" s="25"/>
      <c r="L16" s="21"/>
    </row>
    <row r="17" spans="9:12" x14ac:dyDescent="0.2">
      <c r="I17" s="21"/>
      <c r="J17" s="21"/>
      <c r="K17" s="21"/>
      <c r="L17" s="21"/>
    </row>
    <row r="18" spans="9:12" x14ac:dyDescent="0.2">
      <c r="I18" s="21"/>
      <c r="J18" s="21"/>
      <c r="K18" s="21"/>
      <c r="L18" s="21"/>
    </row>
  </sheetData>
  <sortState xmlns:xlrd2="http://schemas.microsoft.com/office/spreadsheetml/2017/richdata2" ref="B9:O10">
    <sortCondition ref="O9:O10"/>
  </sortState>
  <phoneticPr fontId="5" type="noConversion"/>
  <pageMargins left="0.7" right="0.7" top="0.75" bottom="0.75" header="0.3" footer="0.3"/>
  <pageSetup paperSize="9" orientation="portrait" r:id="rId1"/>
  <ignoredErrors>
    <ignoredError sqref="N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1"/>
  <sheetViews>
    <sheetView zoomScale="90" zoomScaleNormal="90" zoomScalePageLayoutView="85" workbookViewId="0">
      <selection activeCell="I10" sqref="I10"/>
    </sheetView>
  </sheetViews>
  <sheetFormatPr defaultColWidth="9.28515625" defaultRowHeight="14.25" outlineLevelCol="1" x14ac:dyDescent="0.2"/>
  <cols>
    <col min="1" max="1" width="6.28515625" style="15" bestFit="1" customWidth="1"/>
    <col min="2" max="4" width="35.7109375" style="15" customWidth="1"/>
    <col min="5" max="6" width="7.140625" style="15" customWidth="1"/>
    <col min="7" max="7" width="29.140625" style="16" hidden="1" customWidth="1"/>
    <col min="8" max="8" width="18.85546875" style="16" customWidth="1"/>
    <col min="9" max="12" width="15.7109375" style="15" customWidth="1"/>
    <col min="13" max="14" width="15.7109375" style="15" customWidth="1" outlineLevel="1"/>
    <col min="15" max="15" width="15.7109375" style="16" customWidth="1"/>
    <col min="16" max="16" width="13.42578125" style="15" bestFit="1" customWidth="1"/>
    <col min="17" max="16384" width="9.28515625" style="15"/>
  </cols>
  <sheetData>
    <row r="1" spans="1:15" ht="23.25" x14ac:dyDescent="0.35">
      <c r="A1" s="106" t="s">
        <v>56</v>
      </c>
      <c r="B1" s="38"/>
      <c r="C1" s="38"/>
      <c r="D1" s="38"/>
      <c r="E1" s="38"/>
      <c r="F1" s="38"/>
      <c r="G1" s="39"/>
      <c r="H1" s="39"/>
      <c r="I1" s="38"/>
      <c r="J1" s="38"/>
      <c r="K1" s="38"/>
      <c r="L1" s="38"/>
      <c r="M1" s="38"/>
      <c r="N1" s="38"/>
      <c r="O1" s="40"/>
    </row>
    <row r="2" spans="1:15" ht="18.75" x14ac:dyDescent="0.3">
      <c r="A2" s="37" t="s">
        <v>40</v>
      </c>
      <c r="B2" s="38"/>
      <c r="C2" s="38"/>
      <c r="D2" s="38"/>
      <c r="E2" s="38"/>
      <c r="F2" s="38"/>
      <c r="G2" s="39"/>
      <c r="H2" s="39"/>
      <c r="I2" s="38"/>
      <c r="J2" s="38"/>
      <c r="K2" s="38"/>
      <c r="L2" s="38"/>
      <c r="M2" s="38"/>
      <c r="N2" s="38"/>
      <c r="O2" s="40"/>
    </row>
    <row r="3" spans="1:15" ht="18.75" x14ac:dyDescent="0.3">
      <c r="A3" s="38"/>
      <c r="B3" s="38"/>
      <c r="C3" s="38"/>
      <c r="D3" s="38"/>
      <c r="E3" s="38"/>
      <c r="F3" s="38"/>
      <c r="G3" s="38"/>
      <c r="H3" s="38"/>
      <c r="I3" s="41"/>
      <c r="J3" s="40"/>
      <c r="K3" s="40"/>
      <c r="L3" s="40"/>
      <c r="M3" s="38"/>
      <c r="N3" s="38"/>
      <c r="O3" s="40"/>
    </row>
    <row r="4" spans="1:15" ht="18.75" x14ac:dyDescent="0.3">
      <c r="A4" s="42"/>
      <c r="B4" s="43"/>
      <c r="C4" s="43"/>
      <c r="D4" s="43"/>
      <c r="E4" s="43"/>
      <c r="F4" s="43"/>
      <c r="G4" s="43"/>
      <c r="H4" s="43"/>
      <c r="I4" s="44"/>
      <c r="J4" s="76"/>
      <c r="K4" s="76"/>
      <c r="L4" s="76"/>
      <c r="M4" s="43"/>
      <c r="N4" s="43"/>
      <c r="O4" s="45"/>
    </row>
    <row r="5" spans="1:15" ht="18.75" x14ac:dyDescent="0.3">
      <c r="A5" s="77"/>
      <c r="B5" s="38"/>
      <c r="C5" s="38"/>
      <c r="D5" s="38"/>
      <c r="E5" s="38"/>
      <c r="F5" s="38"/>
      <c r="G5" s="40"/>
      <c r="H5" s="40"/>
      <c r="I5" s="41"/>
      <c r="J5" s="40"/>
      <c r="K5" s="40"/>
      <c r="L5" s="40"/>
      <c r="M5" s="38"/>
      <c r="N5" s="38"/>
      <c r="O5" s="78"/>
    </row>
    <row r="6" spans="1:15" ht="14.25" customHeight="1" x14ac:dyDescent="0.3">
      <c r="A6" s="77"/>
      <c r="B6" s="38"/>
      <c r="C6" s="38"/>
      <c r="D6" s="38"/>
      <c r="E6" s="38"/>
      <c r="F6" s="38"/>
      <c r="G6" s="40"/>
      <c r="H6" s="107"/>
      <c r="I6" s="108"/>
      <c r="J6" s="108"/>
      <c r="K6" s="41"/>
      <c r="L6" s="41"/>
      <c r="M6" s="61"/>
      <c r="N6" s="61"/>
      <c r="O6" s="78"/>
    </row>
    <row r="7" spans="1:15" ht="18.75" x14ac:dyDescent="0.3">
      <c r="A7" s="46" t="s">
        <v>0</v>
      </c>
      <c r="B7" s="47" t="s">
        <v>3</v>
      </c>
      <c r="C7" s="47" t="s">
        <v>9</v>
      </c>
      <c r="D7" s="47" t="s">
        <v>24</v>
      </c>
      <c r="E7" s="48" t="s">
        <v>1</v>
      </c>
      <c r="F7" s="48" t="s">
        <v>2</v>
      </c>
      <c r="G7" s="48" t="s">
        <v>24</v>
      </c>
      <c r="H7" s="82" t="s">
        <v>65</v>
      </c>
      <c r="I7" s="82" t="s">
        <v>66</v>
      </c>
      <c r="J7" s="82" t="s">
        <v>57</v>
      </c>
      <c r="K7" s="49"/>
      <c r="L7" s="49"/>
      <c r="M7" s="50" t="s">
        <v>5</v>
      </c>
      <c r="N7" s="50" t="s">
        <v>6</v>
      </c>
      <c r="O7" s="68" t="s">
        <v>4</v>
      </c>
    </row>
    <row r="8" spans="1:15" s="14" customFormat="1" ht="18.75" x14ac:dyDescent="0.3">
      <c r="A8" s="52">
        <v>1</v>
      </c>
      <c r="B8" s="59" t="s">
        <v>121</v>
      </c>
      <c r="C8" s="59" t="s">
        <v>132</v>
      </c>
      <c r="D8" s="59" t="s">
        <v>50</v>
      </c>
      <c r="E8" s="54" t="s">
        <v>17</v>
      </c>
      <c r="F8" s="54" t="s">
        <v>10</v>
      </c>
      <c r="G8" s="54" t="s">
        <v>31</v>
      </c>
      <c r="H8" s="54">
        <v>1</v>
      </c>
      <c r="I8" s="54">
        <v>1</v>
      </c>
      <c r="J8" s="54"/>
      <c r="K8" s="59"/>
      <c r="L8" s="59"/>
      <c r="M8" s="59">
        <f>IF(OR('Gereden wedstrijden'!$L$7=3,'Gereden wedstrijden'!$L$7=3),LARGE(H8:L8,1),0)</f>
        <v>1</v>
      </c>
      <c r="N8" s="59">
        <f>IF('Gereden wedstrijden'!$L$7=5,LARGE(I8:L8,2),0)</f>
        <v>0</v>
      </c>
      <c r="O8" s="56">
        <f>SUM(H8:L8)-SUM(M8:N8)</f>
        <v>1</v>
      </c>
    </row>
    <row r="9" spans="1:15" ht="18.75" x14ac:dyDescent="0.3">
      <c r="A9" s="51">
        <v>2</v>
      </c>
      <c r="B9" s="51" t="s">
        <v>133</v>
      </c>
      <c r="C9" s="51" t="s">
        <v>134</v>
      </c>
      <c r="D9" s="51" t="s">
        <v>47</v>
      </c>
      <c r="E9" s="53" t="s">
        <v>17</v>
      </c>
      <c r="F9" s="53" t="s">
        <v>10</v>
      </c>
      <c r="G9" s="56" t="s">
        <v>19</v>
      </c>
      <c r="H9" s="56">
        <v>2</v>
      </c>
      <c r="I9" s="53">
        <v>2</v>
      </c>
      <c r="J9" s="53"/>
      <c r="K9" s="89"/>
      <c r="L9" s="59"/>
      <c r="M9" s="57">
        <f>IF(OR('Gereden wedstrijden'!$L$7=3,'Gereden wedstrijden'!$L$7=3),LARGE(H9:L9,1),0)</f>
        <v>2</v>
      </c>
      <c r="N9" s="57">
        <f>IF('Gereden wedstrijden'!$L$7=5,LARGE(I9:L9,2),0)</f>
        <v>0</v>
      </c>
      <c r="O9" s="60">
        <f>SUM(H9:L9)-SUM(M9:N9)</f>
        <v>2</v>
      </c>
    </row>
    <row r="10" spans="1:15" ht="18.75" x14ac:dyDescent="0.3">
      <c r="A10" s="51">
        <v>3</v>
      </c>
      <c r="B10" s="51" t="s">
        <v>192</v>
      </c>
      <c r="C10" s="104" t="s">
        <v>193</v>
      </c>
      <c r="D10" s="51"/>
      <c r="E10" s="53" t="s">
        <v>17</v>
      </c>
      <c r="F10" s="53" t="s">
        <v>10</v>
      </c>
      <c r="G10" s="56"/>
      <c r="H10" s="56" t="s">
        <v>138</v>
      </c>
      <c r="I10" s="53">
        <v>3</v>
      </c>
      <c r="J10" s="53"/>
      <c r="K10" s="89"/>
      <c r="L10" s="59"/>
      <c r="M10" s="57">
        <f>IF(OR('Gereden wedstrijden'!$L$7=3,'Gereden wedstrijden'!$L$7=3),LARGE(H10:L10,1),0)</f>
        <v>3</v>
      </c>
      <c r="N10" s="57"/>
      <c r="O10" s="60">
        <f>SUM(H10:L10)-SUM(M10:N10)</f>
        <v>0</v>
      </c>
    </row>
    <row r="11" spans="1:15" ht="18.75" x14ac:dyDescent="0.3">
      <c r="A11" s="51">
        <v>4</v>
      </c>
      <c r="B11" s="51"/>
      <c r="C11" s="51"/>
      <c r="D11" s="51"/>
      <c r="E11" s="53" t="s">
        <v>17</v>
      </c>
      <c r="F11" s="53" t="s">
        <v>10</v>
      </c>
      <c r="G11" s="56" t="s">
        <v>19</v>
      </c>
      <c r="H11" s="56"/>
      <c r="I11" s="53"/>
      <c r="J11" s="53"/>
      <c r="K11" s="89"/>
      <c r="L11" s="59"/>
      <c r="M11" s="57" t="e">
        <f>IF(OR('Gereden wedstrijden'!$L$7=3,'Gereden wedstrijden'!$L$7=3),LARGE(H11:L11,1),0)</f>
        <v>#NUM!</v>
      </c>
      <c r="N11" s="57">
        <f>IF('Gereden wedstrijden'!$L$7=5,LARGE(I11:L11,2),0)</f>
        <v>0</v>
      </c>
      <c r="O11" s="60" t="e">
        <f t="shared" ref="O11:O14" si="0">SUM(H11:L11)-SUM(M11:N11)</f>
        <v>#NUM!</v>
      </c>
    </row>
    <row r="12" spans="1:15" ht="18.75" x14ac:dyDescent="0.3">
      <c r="A12" s="51">
        <v>5</v>
      </c>
      <c r="B12" s="51"/>
      <c r="C12" s="51"/>
      <c r="D12" s="51"/>
      <c r="E12" s="53" t="s">
        <v>17</v>
      </c>
      <c r="F12" s="53" t="s">
        <v>10</v>
      </c>
      <c r="G12" s="56"/>
      <c r="H12" s="56"/>
      <c r="I12" s="53"/>
      <c r="J12" s="53"/>
      <c r="K12" s="89"/>
      <c r="L12" s="59"/>
      <c r="M12" s="57" t="e">
        <f>IF(OR('Gereden wedstrijden'!$L$7=3,'Gereden wedstrijden'!$L$7=3),LARGE(H12:L12,1),0)</f>
        <v>#NUM!</v>
      </c>
      <c r="N12" s="57"/>
      <c r="O12" s="60" t="e">
        <f t="shared" si="0"/>
        <v>#NUM!</v>
      </c>
    </row>
    <row r="13" spans="1:15" ht="18.75" x14ac:dyDescent="0.3">
      <c r="A13" s="51">
        <v>6</v>
      </c>
      <c r="B13" s="51"/>
      <c r="C13" s="51"/>
      <c r="D13" s="51"/>
      <c r="E13" s="53" t="s">
        <v>17</v>
      </c>
      <c r="F13" s="53" t="s">
        <v>10</v>
      </c>
      <c r="G13" s="56"/>
      <c r="H13" s="56"/>
      <c r="I13" s="53"/>
      <c r="J13" s="53"/>
      <c r="K13" s="89"/>
      <c r="L13" s="59"/>
      <c r="M13" s="57" t="e">
        <f>IF(OR('Gereden wedstrijden'!$L$7=3,'Gereden wedstrijden'!$L$7=3),LARGE(H13:L13,1),0)</f>
        <v>#NUM!</v>
      </c>
      <c r="N13" s="57"/>
      <c r="O13" s="60" t="e">
        <f t="shared" si="0"/>
        <v>#NUM!</v>
      </c>
    </row>
    <row r="14" spans="1:15" ht="18.75" x14ac:dyDescent="0.3">
      <c r="A14" s="51"/>
      <c r="B14" s="57"/>
      <c r="C14" s="57"/>
      <c r="D14" s="57"/>
      <c r="E14" s="53"/>
      <c r="F14" s="53"/>
      <c r="G14" s="53"/>
      <c r="H14" s="53"/>
      <c r="I14" s="53"/>
      <c r="J14" s="53"/>
      <c r="K14" s="89"/>
      <c r="L14" s="59"/>
      <c r="M14" s="57" t="e">
        <f>IF(OR('Gereden wedstrijden'!$L$7=3,'Gereden wedstrijden'!$L$7=3),LARGE(I14:L14,1),0)</f>
        <v>#NUM!</v>
      </c>
      <c r="N14" s="57"/>
      <c r="O14" s="60" t="e">
        <f t="shared" si="0"/>
        <v>#NUM!</v>
      </c>
    </row>
    <row r="15" spans="1:15" ht="18.75" x14ac:dyDescent="0.3">
      <c r="A15" s="19"/>
      <c r="E15" s="20"/>
      <c r="F15" s="20"/>
      <c r="G15" s="32"/>
      <c r="H15" s="32"/>
      <c r="I15" s="19"/>
      <c r="J15" s="33"/>
      <c r="K15" s="13"/>
      <c r="L15" s="14"/>
      <c r="M15" s="57"/>
    </row>
    <row r="16" spans="1:15" ht="15" x14ac:dyDescent="0.25">
      <c r="B16" s="31"/>
    </row>
    <row r="17" spans="9:12" x14ac:dyDescent="0.2">
      <c r="I17" s="14"/>
      <c r="J17" s="14"/>
      <c r="K17" s="14"/>
      <c r="L17" s="14"/>
    </row>
    <row r="18" spans="9:12" x14ac:dyDescent="0.2">
      <c r="I18" s="14"/>
      <c r="J18" s="14"/>
      <c r="K18" s="13"/>
      <c r="L18" s="14"/>
    </row>
    <row r="19" spans="9:12" x14ac:dyDescent="0.2">
      <c r="I19" s="14"/>
      <c r="J19" s="14"/>
      <c r="K19" s="13"/>
      <c r="L19" s="14"/>
    </row>
    <row r="20" spans="9:12" x14ac:dyDescent="0.2">
      <c r="I20" s="14"/>
      <c r="J20" s="14"/>
      <c r="K20" s="14"/>
      <c r="L20" s="14"/>
    </row>
    <row r="21" spans="9:12" x14ac:dyDescent="0.2">
      <c r="I21" s="14"/>
      <c r="J21" s="14"/>
      <c r="K21" s="14"/>
      <c r="L21" s="14"/>
    </row>
  </sheetData>
  <sortState xmlns:xlrd2="http://schemas.microsoft.com/office/spreadsheetml/2017/richdata2" ref="A8:Q8">
    <sortCondition ref="P8"/>
    <sortCondition ref="M8"/>
    <sortCondition ref="L8"/>
    <sortCondition ref="K8"/>
    <sortCondition ref="I8"/>
  </sortState>
  <phoneticPr fontId="5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0"/>
  <sheetViews>
    <sheetView zoomScale="80" zoomScaleNormal="80" zoomScalePageLayoutView="85" workbookViewId="0">
      <selection activeCell="I11" sqref="I11"/>
    </sheetView>
  </sheetViews>
  <sheetFormatPr defaultColWidth="9.28515625" defaultRowHeight="14.25" outlineLevelCol="1" x14ac:dyDescent="0.2"/>
  <cols>
    <col min="1" max="1" width="6.28515625" style="15" bestFit="1" customWidth="1"/>
    <col min="2" max="4" width="35.7109375" style="15" customWidth="1"/>
    <col min="5" max="6" width="6.85546875" style="15" customWidth="1"/>
    <col min="7" max="7" width="25.42578125" style="16" hidden="1" customWidth="1"/>
    <col min="8" max="8" width="17.5703125" style="16" customWidth="1"/>
    <col min="9" max="10" width="17.5703125" style="15" customWidth="1"/>
    <col min="11" max="12" width="15.7109375" style="15" customWidth="1"/>
    <col min="13" max="14" width="15.7109375" style="15" hidden="1" customWidth="1" outlineLevel="1"/>
    <col min="15" max="15" width="15.7109375" style="16" customWidth="1" collapsed="1"/>
    <col min="16" max="16" width="13.42578125" style="15" bestFit="1" customWidth="1"/>
    <col min="17" max="16384" width="9.28515625" style="15"/>
  </cols>
  <sheetData>
    <row r="1" spans="1:15" ht="23.25" x14ac:dyDescent="0.35">
      <c r="A1" s="106" t="s">
        <v>56</v>
      </c>
      <c r="B1" s="38"/>
      <c r="C1" s="38"/>
      <c r="D1" s="38"/>
      <c r="E1" s="38"/>
      <c r="F1" s="38"/>
      <c r="G1" s="39"/>
      <c r="H1" s="39"/>
      <c r="I1" s="38"/>
      <c r="J1" s="38"/>
      <c r="K1" s="38"/>
      <c r="L1" s="38"/>
      <c r="M1" s="38"/>
      <c r="N1" s="38"/>
      <c r="O1" s="40"/>
    </row>
    <row r="2" spans="1:15" ht="18.75" x14ac:dyDescent="0.3">
      <c r="A2" s="37" t="s">
        <v>40</v>
      </c>
      <c r="B2" s="38"/>
      <c r="C2" s="38"/>
      <c r="D2" s="38"/>
      <c r="E2" s="38"/>
      <c r="F2" s="38"/>
      <c r="G2" s="39"/>
      <c r="H2" s="39"/>
      <c r="I2" s="38"/>
      <c r="J2" s="38"/>
      <c r="K2" s="38"/>
      <c r="L2" s="38"/>
      <c r="M2" s="38"/>
      <c r="N2" s="38"/>
      <c r="O2" s="40"/>
    </row>
    <row r="3" spans="1:15" ht="18.75" x14ac:dyDescent="0.3">
      <c r="A3" s="38"/>
      <c r="B3" s="38"/>
      <c r="C3" s="38"/>
      <c r="D3" s="38"/>
      <c r="E3" s="38"/>
      <c r="F3" s="38"/>
      <c r="G3" s="38"/>
      <c r="H3" s="38"/>
      <c r="I3" s="41"/>
      <c r="J3" s="40"/>
      <c r="K3" s="40"/>
      <c r="L3" s="40"/>
      <c r="M3" s="38"/>
      <c r="N3" s="38"/>
      <c r="O3" s="40"/>
    </row>
    <row r="4" spans="1:15" ht="18.75" x14ac:dyDescent="0.3">
      <c r="A4" s="42"/>
      <c r="B4" s="43"/>
      <c r="C4" s="43"/>
      <c r="D4" s="43"/>
      <c r="E4" s="43"/>
      <c r="F4" s="43"/>
      <c r="G4" s="43"/>
      <c r="H4" s="43"/>
      <c r="I4" s="44"/>
      <c r="J4" s="76"/>
      <c r="K4" s="76"/>
      <c r="L4" s="76"/>
      <c r="M4" s="43"/>
      <c r="N4" s="43"/>
      <c r="O4" s="45"/>
    </row>
    <row r="5" spans="1:15" ht="18.75" x14ac:dyDescent="0.3">
      <c r="A5" s="77"/>
      <c r="B5" s="38"/>
      <c r="C5" s="38"/>
      <c r="D5" s="38"/>
      <c r="E5" s="38"/>
      <c r="F5" s="38"/>
      <c r="G5" s="40"/>
      <c r="H5" s="40"/>
      <c r="I5" s="41"/>
      <c r="J5" s="40"/>
      <c r="K5" s="40"/>
      <c r="L5" s="40"/>
      <c r="M5" s="38"/>
      <c r="N5" s="38"/>
      <c r="O5" s="78"/>
    </row>
    <row r="6" spans="1:15" ht="14.25" customHeight="1" x14ac:dyDescent="0.3">
      <c r="A6" s="77"/>
      <c r="B6" s="38"/>
      <c r="C6" s="38"/>
      <c r="D6" s="38"/>
      <c r="E6" s="38"/>
      <c r="F6" s="38"/>
      <c r="G6" s="40"/>
      <c r="H6" s="41"/>
      <c r="I6" s="100"/>
      <c r="J6" s="100"/>
      <c r="K6" s="41"/>
      <c r="L6" s="41"/>
      <c r="M6" s="61"/>
      <c r="N6" s="61"/>
      <c r="O6" s="78"/>
    </row>
    <row r="7" spans="1:15" ht="18.75" x14ac:dyDescent="0.3">
      <c r="A7" s="46" t="s">
        <v>0</v>
      </c>
      <c r="B7" s="47" t="s">
        <v>3</v>
      </c>
      <c r="C7" s="47" t="s">
        <v>9</v>
      </c>
      <c r="D7" s="47" t="s">
        <v>24</v>
      </c>
      <c r="E7" s="48" t="s">
        <v>1</v>
      </c>
      <c r="F7" s="48" t="s">
        <v>2</v>
      </c>
      <c r="G7" s="48"/>
      <c r="H7" s="82" t="s">
        <v>65</v>
      </c>
      <c r="I7" s="82" t="s">
        <v>66</v>
      </c>
      <c r="J7" s="82" t="s">
        <v>57</v>
      </c>
      <c r="K7" s="49"/>
      <c r="L7" s="49"/>
      <c r="M7" s="50" t="s">
        <v>5</v>
      </c>
      <c r="N7" s="50" t="s">
        <v>6</v>
      </c>
      <c r="O7" s="68" t="s">
        <v>4</v>
      </c>
    </row>
    <row r="8" spans="1:15" s="14" customFormat="1" ht="18.75" x14ac:dyDescent="0.3">
      <c r="A8" s="52">
        <v>1</v>
      </c>
      <c r="B8" s="52" t="s">
        <v>102</v>
      </c>
      <c r="C8" s="52" t="s">
        <v>103</v>
      </c>
      <c r="D8" s="52" t="s">
        <v>71</v>
      </c>
      <c r="E8" s="54" t="s">
        <v>17</v>
      </c>
      <c r="F8" s="54" t="s">
        <v>15</v>
      </c>
      <c r="G8" s="54" t="s">
        <v>21</v>
      </c>
      <c r="H8" s="54">
        <v>1</v>
      </c>
      <c r="I8" s="93">
        <v>1</v>
      </c>
      <c r="J8" s="91"/>
      <c r="K8" s="91"/>
      <c r="L8" s="91"/>
      <c r="M8" s="59">
        <f>IF(OR('Gereden wedstrijden'!$L$7=3,'Gereden wedstrijden'!$L$7=3),LARGE(H8:L8,1),0)</f>
        <v>1</v>
      </c>
      <c r="N8" s="59">
        <f>IF('Gereden wedstrijden'!$L$7=5,LARGE(I8:L8,2),0)</f>
        <v>0</v>
      </c>
      <c r="O8" s="56">
        <f t="shared" ref="O8:O14" si="0">SUM(H8:L8)-SUM(M8:N8)</f>
        <v>1</v>
      </c>
    </row>
    <row r="9" spans="1:15" ht="18.75" x14ac:dyDescent="0.3">
      <c r="A9" s="51">
        <v>2</v>
      </c>
      <c r="B9" s="51" t="s">
        <v>104</v>
      </c>
      <c r="C9" s="51" t="s">
        <v>105</v>
      </c>
      <c r="D9" s="51" t="s">
        <v>60</v>
      </c>
      <c r="E9" s="53" t="s">
        <v>17</v>
      </c>
      <c r="F9" s="53" t="s">
        <v>15</v>
      </c>
      <c r="G9" s="53" t="s">
        <v>27</v>
      </c>
      <c r="H9" s="53">
        <v>2</v>
      </c>
      <c r="I9" s="90">
        <v>4</v>
      </c>
      <c r="J9" s="92"/>
      <c r="K9" s="92"/>
      <c r="L9" s="91"/>
      <c r="M9" s="57">
        <f>IF(OR('Gereden wedstrijden'!$L$7=3,'Gereden wedstrijden'!$L$7=3),LARGE(H9:L9,1),0)</f>
        <v>4</v>
      </c>
      <c r="N9" s="57">
        <f>IF('Gereden wedstrijden'!$L$7=5,LARGE(I9:L9,2),0)</f>
        <v>0</v>
      </c>
      <c r="O9" s="60">
        <f t="shared" si="0"/>
        <v>2</v>
      </c>
    </row>
    <row r="10" spans="1:15" ht="18.75" x14ac:dyDescent="0.3">
      <c r="A10" s="51">
        <v>3</v>
      </c>
      <c r="B10" s="51" t="s">
        <v>62</v>
      </c>
      <c r="C10" s="51" t="s">
        <v>194</v>
      </c>
      <c r="D10" s="51" t="s">
        <v>71</v>
      </c>
      <c r="E10" s="53" t="s">
        <v>17</v>
      </c>
      <c r="F10" s="53" t="s">
        <v>15</v>
      </c>
      <c r="G10" s="53" t="s">
        <v>32</v>
      </c>
      <c r="H10" s="53" t="s">
        <v>138</v>
      </c>
      <c r="I10" s="90">
        <v>2</v>
      </c>
      <c r="J10" s="92"/>
      <c r="K10" s="92"/>
      <c r="L10" s="91"/>
      <c r="M10" s="57">
        <f>IF(OR('Gereden wedstrijden'!$L$7=3,'Gereden wedstrijden'!$L$7=3),LARGE(H10:L10,1),0)</f>
        <v>2</v>
      </c>
      <c r="N10" s="57">
        <f>IF('Gereden wedstrijden'!$L$7=5,LARGE(I10:L10,2),0)</f>
        <v>0</v>
      </c>
      <c r="O10" s="60">
        <f t="shared" si="0"/>
        <v>0</v>
      </c>
    </row>
    <row r="11" spans="1:15" ht="18.75" x14ac:dyDescent="0.3">
      <c r="A11" s="51">
        <v>5</v>
      </c>
      <c r="B11" s="51" t="s">
        <v>106</v>
      </c>
      <c r="C11" s="51" t="s">
        <v>195</v>
      </c>
      <c r="D11" s="51" t="s">
        <v>71</v>
      </c>
      <c r="E11" s="53" t="s">
        <v>17</v>
      </c>
      <c r="F11" s="53" t="s">
        <v>15</v>
      </c>
      <c r="G11" s="53" t="s">
        <v>19</v>
      </c>
      <c r="H11" s="53" t="s">
        <v>138</v>
      </c>
      <c r="I11" s="90">
        <v>3</v>
      </c>
      <c r="J11" s="92"/>
      <c r="K11" s="92"/>
      <c r="L11" s="91"/>
      <c r="M11" s="57">
        <f>IF(OR('Gereden wedstrijden'!$L$7=3,'Gereden wedstrijden'!$L$7=3),LARGE(H11:L11,1),0)</f>
        <v>3</v>
      </c>
      <c r="N11" s="57">
        <f>IF('Gereden wedstrijden'!$L$7=5,LARGE(I11:L11,2),0)</f>
        <v>0</v>
      </c>
      <c r="O11" s="60">
        <f>SUM(H11:L11)-SUM(M11:N11)</f>
        <v>0</v>
      </c>
    </row>
    <row r="12" spans="1:15" ht="18.75" x14ac:dyDescent="0.3">
      <c r="A12" s="51">
        <v>4</v>
      </c>
      <c r="B12" s="51"/>
      <c r="C12" s="51"/>
      <c r="D12" s="51"/>
      <c r="E12" s="53" t="s">
        <v>17</v>
      </c>
      <c r="F12" s="53" t="s">
        <v>15</v>
      </c>
      <c r="G12" s="53" t="s">
        <v>19</v>
      </c>
      <c r="H12" s="53"/>
      <c r="I12" s="90"/>
      <c r="J12" s="92"/>
      <c r="K12" s="92"/>
      <c r="L12" s="91"/>
      <c r="M12" s="57" t="e">
        <f>IF(OR('Gereden wedstrijden'!$L$7=3,'Gereden wedstrijden'!$L$7=3),LARGE(H12:L12,1),0)</f>
        <v>#NUM!</v>
      </c>
      <c r="N12" s="57">
        <f>IF('Gereden wedstrijden'!$L$7=5,LARGE(I12:L12,2),0)</f>
        <v>0</v>
      </c>
      <c r="O12" s="60" t="e">
        <f>SUM(H12:L12)-SUM(M12:N12)</f>
        <v>#NUM!</v>
      </c>
    </row>
    <row r="13" spans="1:15" ht="18.75" x14ac:dyDescent="0.3">
      <c r="A13" s="51">
        <v>6</v>
      </c>
      <c r="B13" s="51"/>
      <c r="C13" s="51"/>
      <c r="D13" s="51"/>
      <c r="E13" s="53" t="s">
        <v>17</v>
      </c>
      <c r="F13" s="53" t="s">
        <v>15</v>
      </c>
      <c r="G13" s="53" t="s">
        <v>19</v>
      </c>
      <c r="H13" s="53"/>
      <c r="I13" s="93"/>
      <c r="J13" s="91"/>
      <c r="K13" s="91"/>
      <c r="L13" s="91"/>
      <c r="M13" s="57" t="e">
        <f>IF(OR('Gereden wedstrijden'!$L$7=3,'Gereden wedstrijden'!$L$7=3),LARGE(H13:L13,1),0)</f>
        <v>#NUM!</v>
      </c>
      <c r="N13" s="57">
        <f>IF('Gereden wedstrijden'!$L$7=5,LARGE(I13:L13,2),0)</f>
        <v>0</v>
      </c>
      <c r="O13" s="60" t="e">
        <f t="shared" si="0"/>
        <v>#NUM!</v>
      </c>
    </row>
    <row r="14" spans="1:15" ht="18.75" x14ac:dyDescent="0.3">
      <c r="A14" s="51">
        <v>7</v>
      </c>
      <c r="B14" s="51"/>
      <c r="C14" s="51"/>
      <c r="D14" s="51"/>
      <c r="E14" s="53" t="s">
        <v>17</v>
      </c>
      <c r="F14" s="53" t="s">
        <v>15</v>
      </c>
      <c r="G14" s="53" t="s">
        <v>21</v>
      </c>
      <c r="H14" s="53"/>
      <c r="I14" s="90"/>
      <c r="J14" s="91"/>
      <c r="K14" s="91"/>
      <c r="L14" s="91"/>
      <c r="M14" s="57" t="e">
        <f>IF(OR('Gereden wedstrijden'!$L$7=3,'Gereden wedstrijden'!$L$7=3),LARGE(H14:L14,1),0)</f>
        <v>#NUM!</v>
      </c>
      <c r="N14" s="57">
        <f>IF('Gereden wedstrijden'!$L$7=5,LARGE(I14:L14,2),0)</f>
        <v>0</v>
      </c>
      <c r="O14" s="60" t="e">
        <f t="shared" si="0"/>
        <v>#NUM!</v>
      </c>
    </row>
    <row r="15" spans="1:15" ht="18.75" x14ac:dyDescent="0.3">
      <c r="A15" s="51"/>
      <c r="B15" s="51"/>
      <c r="C15" s="51"/>
      <c r="D15" s="51"/>
      <c r="E15" s="53"/>
      <c r="F15" s="53"/>
      <c r="G15" s="53"/>
      <c r="H15" s="53"/>
      <c r="I15" s="93"/>
      <c r="J15" s="91"/>
      <c r="K15" s="87"/>
      <c r="L15" s="87"/>
      <c r="M15" s="57" t="e">
        <f>IF(OR('Gereden wedstrijden'!$L$7=3,'Gereden wedstrijden'!$L$7=3),LARGE(H15:L15,1),0)</f>
        <v>#NUM!</v>
      </c>
      <c r="N15" s="57">
        <f>IF('Gereden wedstrijden'!$L$7=5,LARGE(I15:L15,2),0)</f>
        <v>0</v>
      </c>
      <c r="O15" s="60" t="e">
        <f t="shared" ref="O15:O18" si="1">SUM(H15:L15)-SUM(M15:N15)</f>
        <v>#NUM!</v>
      </c>
    </row>
    <row r="16" spans="1:15" ht="18.75" x14ac:dyDescent="0.3">
      <c r="A16" s="51"/>
      <c r="B16" s="51"/>
      <c r="C16" s="51"/>
      <c r="D16" s="51"/>
      <c r="E16" s="53"/>
      <c r="F16" s="53"/>
      <c r="G16" s="53"/>
      <c r="H16" s="53"/>
      <c r="I16" s="59"/>
      <c r="J16" s="59"/>
      <c r="K16" s="57"/>
      <c r="L16" s="57"/>
      <c r="M16" s="57" t="e">
        <f>IF(OR('Gereden wedstrijden'!$L$7=3,'Gereden wedstrijden'!$L$7=3),LARGE(H16:L16,1),0)</f>
        <v>#NUM!</v>
      </c>
      <c r="N16" s="57">
        <f>IF('Gereden wedstrijden'!$L$7=5,LARGE(I16:L16,2),0)</f>
        <v>0</v>
      </c>
      <c r="O16" s="60" t="e">
        <f t="shared" si="1"/>
        <v>#NUM!</v>
      </c>
    </row>
    <row r="17" spans="1:15" ht="18.75" x14ac:dyDescent="0.3">
      <c r="A17" s="57"/>
      <c r="B17" s="57"/>
      <c r="C17" s="57"/>
      <c r="D17" s="57"/>
      <c r="E17" s="53"/>
      <c r="F17" s="53"/>
      <c r="G17" s="53"/>
      <c r="H17" s="53"/>
      <c r="I17" s="59"/>
      <c r="J17" s="59"/>
      <c r="K17" s="57"/>
      <c r="L17" s="57"/>
      <c r="M17" s="57" t="e">
        <f>IF(OR('Gereden wedstrijden'!$L$7=3,'Gereden wedstrijden'!$L$7=3),LARGE(H17:L17,1),0)</f>
        <v>#NUM!</v>
      </c>
      <c r="N17" s="57">
        <f>IF('Gereden wedstrijden'!$L$7=5,LARGE(I17:L17,2),0)</f>
        <v>0</v>
      </c>
      <c r="O17" s="60" t="e">
        <f t="shared" si="1"/>
        <v>#NUM!</v>
      </c>
    </row>
    <row r="18" spans="1:15" ht="18.75" x14ac:dyDescent="0.3">
      <c r="A18" s="57"/>
      <c r="B18" s="51"/>
      <c r="C18" s="51"/>
      <c r="D18" s="57"/>
      <c r="E18" s="53"/>
      <c r="F18" s="53"/>
      <c r="G18" s="53"/>
      <c r="H18" s="53"/>
      <c r="I18" s="59"/>
      <c r="J18" s="59"/>
      <c r="K18" s="57"/>
      <c r="L18" s="57"/>
      <c r="M18" s="57" t="e">
        <f>IF(OR('Gereden wedstrijden'!$L$7=3,'Gereden wedstrijden'!$L$7=3),LARGE(H18:L18,1),0)</f>
        <v>#NUM!</v>
      </c>
      <c r="N18" s="57">
        <f>IF('Gereden wedstrijden'!$L$7=5,LARGE(I18:L18,2),0)</f>
        <v>0</v>
      </c>
      <c r="O18" s="60" t="e">
        <f t="shared" si="1"/>
        <v>#NUM!</v>
      </c>
    </row>
    <row r="19" spans="1:15" x14ac:dyDescent="0.2">
      <c r="A19" s="12"/>
      <c r="B19" s="12"/>
      <c r="C19" s="12"/>
      <c r="D19" s="12"/>
      <c r="E19" s="18"/>
      <c r="F19" s="18"/>
      <c r="G19" s="18"/>
      <c r="H19" s="18"/>
      <c r="I19" s="35"/>
      <c r="J19" s="26"/>
      <c r="K19" s="26"/>
      <c r="L19" s="27"/>
    </row>
    <row r="20" spans="1:15" x14ac:dyDescent="0.2">
      <c r="A20" s="12"/>
      <c r="B20" s="12"/>
      <c r="C20" s="12"/>
      <c r="D20" s="12"/>
      <c r="E20" s="18"/>
      <c r="F20" s="18"/>
      <c r="G20" s="18"/>
      <c r="H20" s="18"/>
      <c r="I20" s="28"/>
      <c r="J20" s="26"/>
      <c r="K20" s="26"/>
      <c r="L20" s="27"/>
    </row>
  </sheetData>
  <sortState xmlns:xlrd2="http://schemas.microsoft.com/office/spreadsheetml/2017/richdata2" ref="B9:P16">
    <sortCondition ref="O9:O16"/>
  </sortState>
  <phoneticPr fontId="5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0"/>
  <sheetViews>
    <sheetView zoomScale="85" zoomScaleNormal="85" zoomScalePageLayoutView="85" workbookViewId="0">
      <selection activeCell="I9" sqref="I9"/>
    </sheetView>
  </sheetViews>
  <sheetFormatPr defaultColWidth="9.28515625" defaultRowHeight="14.25" outlineLevelCol="1" x14ac:dyDescent="0.2"/>
  <cols>
    <col min="1" max="1" width="6.28515625" style="15" bestFit="1" customWidth="1"/>
    <col min="2" max="4" width="35.7109375" style="15" customWidth="1"/>
    <col min="5" max="6" width="5.85546875" style="15" customWidth="1"/>
    <col min="7" max="7" width="28.42578125" style="15" hidden="1" customWidth="1"/>
    <col min="8" max="8" width="20.140625" style="15" customWidth="1"/>
    <col min="9" max="12" width="15.7109375" style="16" customWidth="1"/>
    <col min="13" max="14" width="15.7109375" style="15" customWidth="1" outlineLevel="1"/>
    <col min="15" max="15" width="15.7109375" style="16" customWidth="1"/>
    <col min="16" max="16" width="13.42578125" style="15" bestFit="1" customWidth="1"/>
    <col min="17" max="16384" width="9.28515625" style="15"/>
  </cols>
  <sheetData>
    <row r="1" spans="1:15" ht="23.25" x14ac:dyDescent="0.35">
      <c r="A1" s="106" t="s">
        <v>56</v>
      </c>
      <c r="B1" s="38"/>
      <c r="C1" s="38"/>
      <c r="D1" s="38"/>
      <c r="E1" s="38"/>
      <c r="F1" s="38"/>
      <c r="G1" s="39"/>
      <c r="H1" s="39"/>
      <c r="I1" s="38"/>
      <c r="J1" s="38"/>
      <c r="K1" s="38"/>
      <c r="L1" s="38"/>
      <c r="M1" s="38"/>
      <c r="N1" s="38"/>
      <c r="O1" s="40"/>
    </row>
    <row r="2" spans="1:15" ht="18.75" x14ac:dyDescent="0.3">
      <c r="A2" s="37" t="s">
        <v>40</v>
      </c>
      <c r="B2" s="38"/>
      <c r="C2" s="38"/>
      <c r="D2" s="38"/>
      <c r="E2" s="38"/>
      <c r="F2" s="38"/>
      <c r="G2" s="39"/>
      <c r="H2" s="39"/>
      <c r="I2" s="38"/>
      <c r="J2" s="38"/>
      <c r="K2" s="38"/>
      <c r="L2" s="38"/>
      <c r="M2" s="38"/>
      <c r="N2" s="38"/>
      <c r="O2" s="40"/>
    </row>
    <row r="3" spans="1:15" ht="18.75" x14ac:dyDescent="0.3">
      <c r="A3" s="38"/>
      <c r="B3" s="38"/>
      <c r="C3" s="38"/>
      <c r="D3" s="38"/>
      <c r="E3" s="38"/>
      <c r="F3" s="38"/>
      <c r="G3" s="38"/>
      <c r="H3" s="38"/>
      <c r="I3" s="41"/>
      <c r="J3" s="40"/>
      <c r="K3" s="40"/>
      <c r="L3" s="40"/>
      <c r="M3" s="38"/>
      <c r="N3" s="38"/>
      <c r="O3" s="40"/>
    </row>
    <row r="4" spans="1:15" ht="18.75" x14ac:dyDescent="0.3">
      <c r="A4" s="42"/>
      <c r="B4" s="43"/>
      <c r="C4" s="43"/>
      <c r="D4" s="43"/>
      <c r="E4" s="43"/>
      <c r="F4" s="43"/>
      <c r="G4" s="43"/>
      <c r="H4" s="43"/>
      <c r="I4" s="44"/>
      <c r="J4" s="76"/>
      <c r="K4" s="76"/>
      <c r="L4" s="76"/>
      <c r="M4" s="43"/>
      <c r="N4" s="43"/>
      <c r="O4" s="45"/>
    </row>
    <row r="5" spans="1:15" ht="18.75" x14ac:dyDescent="0.3">
      <c r="A5" s="77"/>
      <c r="B5" s="38"/>
      <c r="C5" s="38"/>
      <c r="D5" s="38"/>
      <c r="E5" s="38"/>
      <c r="F5" s="38"/>
      <c r="G5" s="38"/>
      <c r="H5" s="38"/>
      <c r="I5" s="41"/>
      <c r="J5" s="40"/>
      <c r="K5" s="40"/>
      <c r="L5" s="40"/>
      <c r="M5" s="38"/>
      <c r="N5" s="38"/>
      <c r="O5" s="78"/>
    </row>
    <row r="6" spans="1:15" ht="14.25" customHeight="1" x14ac:dyDescent="0.3">
      <c r="A6" s="77"/>
      <c r="B6" s="38"/>
      <c r="C6" s="38"/>
      <c r="D6" s="38"/>
      <c r="E6" s="38"/>
      <c r="F6" s="38"/>
      <c r="G6" s="38"/>
      <c r="H6" s="41"/>
      <c r="I6" s="100"/>
      <c r="J6" s="100"/>
      <c r="K6" s="41"/>
      <c r="L6" s="41"/>
      <c r="M6" s="61"/>
      <c r="N6" s="61"/>
      <c r="O6" s="78"/>
    </row>
    <row r="7" spans="1:15" ht="18.75" x14ac:dyDescent="0.3">
      <c r="A7" s="46" t="s">
        <v>0</v>
      </c>
      <c r="B7" s="47" t="s">
        <v>3</v>
      </c>
      <c r="C7" s="47" t="s">
        <v>9</v>
      </c>
      <c r="D7" s="47" t="s">
        <v>24</v>
      </c>
      <c r="E7" s="48" t="s">
        <v>1</v>
      </c>
      <c r="F7" s="48" t="s">
        <v>2</v>
      </c>
      <c r="G7" s="48" t="s">
        <v>24</v>
      </c>
      <c r="H7" s="82" t="s">
        <v>65</v>
      </c>
      <c r="I7" s="82" t="s">
        <v>66</v>
      </c>
      <c r="J7" s="82" t="s">
        <v>57</v>
      </c>
      <c r="K7" s="49"/>
      <c r="L7" s="49"/>
      <c r="M7" s="50" t="s">
        <v>5</v>
      </c>
      <c r="N7" s="50" t="s">
        <v>6</v>
      </c>
      <c r="O7" s="68" t="s">
        <v>4</v>
      </c>
    </row>
    <row r="8" spans="1:15" s="14" customFormat="1" ht="18.75" x14ac:dyDescent="0.3">
      <c r="A8" s="52">
        <v>1</v>
      </c>
      <c r="B8" s="59" t="s">
        <v>80</v>
      </c>
      <c r="C8" s="59" t="s">
        <v>127</v>
      </c>
      <c r="D8" s="59" t="s">
        <v>128</v>
      </c>
      <c r="E8" s="54" t="s">
        <v>11</v>
      </c>
      <c r="F8" s="59" t="s">
        <v>18</v>
      </c>
      <c r="G8" s="54" t="s">
        <v>19</v>
      </c>
      <c r="H8" s="54">
        <v>1</v>
      </c>
      <c r="I8" s="56">
        <v>2</v>
      </c>
      <c r="J8" s="56"/>
      <c r="K8" s="56"/>
      <c r="L8" s="56"/>
      <c r="M8" s="59">
        <f>IF(OR('Gereden wedstrijden'!$L$7=3,'Gereden wedstrijden'!$L$7=3),LARGE(H8:L8,1),0)</f>
        <v>2</v>
      </c>
      <c r="N8" s="59">
        <f>IF('Gereden wedstrijden'!$L$7=5,LARGE(I8:L8,2),0)</f>
        <v>0</v>
      </c>
      <c r="O8" s="56">
        <f>SUM(H8:L8)-SUM(M8:N8)</f>
        <v>1</v>
      </c>
    </row>
    <row r="9" spans="1:15" ht="18.75" x14ac:dyDescent="0.3">
      <c r="A9" s="57">
        <v>2</v>
      </c>
      <c r="B9" s="57" t="s">
        <v>129</v>
      </c>
      <c r="C9" s="57" t="s">
        <v>130</v>
      </c>
      <c r="D9" s="57" t="s">
        <v>131</v>
      </c>
      <c r="E9" s="53" t="s">
        <v>11</v>
      </c>
      <c r="F9" s="87" t="s">
        <v>18</v>
      </c>
      <c r="G9" s="56" t="s">
        <v>22</v>
      </c>
      <c r="H9" s="56">
        <v>2</v>
      </c>
      <c r="I9" s="56">
        <v>1</v>
      </c>
      <c r="J9" s="55"/>
      <c r="K9" s="55"/>
      <c r="L9" s="56"/>
      <c r="M9" s="57">
        <f>IF(OR('Gereden wedstrijden'!$L$7=2,'Gereden wedstrijden'!$L$7=4),LARGE(I9:L9,1),0)</f>
        <v>0</v>
      </c>
      <c r="N9" s="57">
        <f>IF('Gereden wedstrijden'!$L$7=5,LARGE(I9:L9,2),0)</f>
        <v>0</v>
      </c>
      <c r="O9" s="60">
        <f>SUM(I9:L9)-SUM(M9:N9)</f>
        <v>1</v>
      </c>
    </row>
    <row r="10" spans="1:15" x14ac:dyDescent="0.2">
      <c r="E10" s="24"/>
      <c r="I10" s="21"/>
      <c r="J10" s="25"/>
      <c r="K10" s="25"/>
      <c r="L10" s="21"/>
    </row>
    <row r="11" spans="1:15" x14ac:dyDescent="0.2">
      <c r="B11" s="33"/>
      <c r="C11" s="33"/>
      <c r="D11" s="33"/>
      <c r="E11" s="29"/>
      <c r="F11" s="22"/>
      <c r="G11" s="22"/>
      <c r="H11" s="22"/>
      <c r="I11" s="21"/>
      <c r="J11" s="25"/>
      <c r="K11" s="25"/>
      <c r="L11" s="21"/>
    </row>
    <row r="12" spans="1:15" x14ac:dyDescent="0.2">
      <c r="E12" s="29"/>
      <c r="F12" s="23"/>
      <c r="G12" s="23"/>
      <c r="H12" s="23"/>
      <c r="I12" s="21"/>
      <c r="J12" s="25"/>
      <c r="K12" s="25"/>
      <c r="L12" s="21"/>
    </row>
    <row r="13" spans="1:15" ht="15" x14ac:dyDescent="0.25">
      <c r="B13" s="30"/>
      <c r="C13" s="30"/>
      <c r="D13" s="30"/>
      <c r="I13" s="21"/>
      <c r="J13" s="25"/>
      <c r="K13" s="25"/>
      <c r="L13" s="21"/>
    </row>
    <row r="14" spans="1:15" x14ac:dyDescent="0.2">
      <c r="I14" s="21"/>
      <c r="J14" s="25"/>
      <c r="K14" s="25"/>
      <c r="L14" s="21"/>
    </row>
    <row r="16" spans="1:15" ht="15" x14ac:dyDescent="0.25">
      <c r="B16" s="31"/>
      <c r="I16" s="21"/>
      <c r="J16" s="21"/>
      <c r="K16" s="21"/>
      <c r="L16" s="21"/>
    </row>
    <row r="17" spans="9:12" x14ac:dyDescent="0.2">
      <c r="I17" s="21"/>
      <c r="J17" s="25"/>
      <c r="K17" s="25"/>
      <c r="L17" s="21"/>
    </row>
    <row r="18" spans="9:12" x14ac:dyDescent="0.2">
      <c r="I18" s="21"/>
      <c r="J18" s="25"/>
      <c r="K18" s="25"/>
      <c r="L18" s="21"/>
    </row>
    <row r="19" spans="9:12" x14ac:dyDescent="0.2">
      <c r="I19" s="21"/>
      <c r="J19" s="21"/>
      <c r="K19" s="21"/>
      <c r="L19" s="21"/>
    </row>
    <row r="20" spans="9:12" x14ac:dyDescent="0.2">
      <c r="I20" s="21"/>
      <c r="J20" s="21"/>
      <c r="K20" s="21"/>
      <c r="L20" s="21"/>
    </row>
  </sheetData>
  <sortState xmlns:xlrd2="http://schemas.microsoft.com/office/spreadsheetml/2017/richdata2" ref="B8:O12">
    <sortCondition ref="O8:O12"/>
  </sortState>
  <phoneticPr fontId="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80" zoomScaleNormal="80" workbookViewId="0">
      <selection activeCell="I10" sqref="I10"/>
    </sheetView>
  </sheetViews>
  <sheetFormatPr defaultRowHeight="15" x14ac:dyDescent="0.25"/>
  <cols>
    <col min="1" max="1" width="6.28515625" bestFit="1" customWidth="1"/>
    <col min="2" max="4" width="35.7109375" customWidth="1"/>
    <col min="5" max="6" width="7.140625" customWidth="1"/>
    <col min="7" max="7" width="0" hidden="1" customWidth="1"/>
    <col min="8" max="12" width="18.42578125" customWidth="1"/>
    <col min="13" max="13" width="10" hidden="1" customWidth="1"/>
    <col min="14" max="14" width="15.140625" hidden="1" customWidth="1"/>
    <col min="15" max="15" width="15.7109375" customWidth="1"/>
  </cols>
  <sheetData>
    <row r="1" spans="1:15" ht="23.25" x14ac:dyDescent="0.35">
      <c r="A1" s="106" t="s">
        <v>56</v>
      </c>
      <c r="B1" s="38"/>
      <c r="C1" s="38"/>
      <c r="D1" s="38"/>
      <c r="E1" s="38"/>
      <c r="F1" s="38"/>
      <c r="G1" s="39"/>
      <c r="H1" s="39"/>
      <c r="I1" s="38"/>
      <c r="J1" s="38"/>
      <c r="K1" s="38"/>
      <c r="L1" s="38"/>
      <c r="M1" s="38"/>
      <c r="N1" s="38"/>
      <c r="O1" s="40"/>
    </row>
    <row r="2" spans="1:15" ht="18.75" x14ac:dyDescent="0.3">
      <c r="A2" s="37" t="s">
        <v>40</v>
      </c>
      <c r="B2" s="38"/>
      <c r="C2" s="38"/>
      <c r="D2" s="38"/>
      <c r="E2" s="38"/>
      <c r="F2" s="38"/>
      <c r="G2" s="39"/>
      <c r="H2" s="39"/>
      <c r="I2" s="38"/>
      <c r="J2" s="38"/>
      <c r="K2" s="38"/>
      <c r="L2" s="38"/>
      <c r="M2" s="38"/>
      <c r="N2" s="38"/>
      <c r="O2" s="40"/>
    </row>
    <row r="3" spans="1:15" ht="18.75" x14ac:dyDescent="0.3">
      <c r="A3" s="38"/>
      <c r="B3" s="38"/>
      <c r="C3" s="38"/>
      <c r="D3" s="38"/>
      <c r="E3" s="38"/>
      <c r="F3" s="38"/>
      <c r="G3" s="38"/>
      <c r="H3" s="38"/>
      <c r="I3" s="41"/>
      <c r="J3" s="40"/>
      <c r="K3" s="40"/>
      <c r="L3" s="40"/>
      <c r="M3" s="38"/>
      <c r="N3" s="38"/>
      <c r="O3" s="40"/>
    </row>
    <row r="4" spans="1:15" ht="18.75" x14ac:dyDescent="0.3">
      <c r="A4" s="42"/>
      <c r="B4" s="43"/>
      <c r="C4" s="43"/>
      <c r="D4" s="43"/>
      <c r="E4" s="43"/>
      <c r="F4" s="43"/>
      <c r="G4" s="43"/>
      <c r="H4" s="43"/>
      <c r="I4" s="44"/>
      <c r="J4" s="76"/>
      <c r="K4" s="76"/>
      <c r="L4" s="76"/>
      <c r="M4" s="43"/>
      <c r="N4" s="43"/>
      <c r="O4" s="45"/>
    </row>
    <row r="5" spans="1:15" ht="18.75" x14ac:dyDescent="0.3">
      <c r="A5" s="77"/>
      <c r="B5" s="38"/>
      <c r="C5" s="38"/>
      <c r="D5" s="38"/>
      <c r="E5" s="38"/>
      <c r="F5" s="38"/>
      <c r="G5" s="40"/>
      <c r="H5" s="40"/>
      <c r="I5" s="41"/>
      <c r="J5" s="40"/>
      <c r="K5" s="40"/>
      <c r="L5" s="40"/>
      <c r="M5" s="38"/>
      <c r="N5" s="38"/>
      <c r="O5" s="78"/>
    </row>
    <row r="6" spans="1:15" ht="18.75" x14ac:dyDescent="0.3">
      <c r="A6" s="77"/>
      <c r="B6" s="38"/>
      <c r="C6" s="38"/>
      <c r="D6" s="38"/>
      <c r="E6" s="38"/>
      <c r="F6" s="38"/>
      <c r="G6" s="40"/>
      <c r="H6" s="41"/>
      <c r="I6" s="100"/>
      <c r="J6" s="100"/>
      <c r="K6" s="41"/>
      <c r="L6" s="41"/>
      <c r="M6" s="61"/>
      <c r="N6" s="61"/>
      <c r="O6" s="78"/>
    </row>
    <row r="7" spans="1:15" ht="18.75" x14ac:dyDescent="0.3">
      <c r="A7" s="46" t="s">
        <v>0</v>
      </c>
      <c r="B7" s="47" t="s">
        <v>3</v>
      </c>
      <c r="C7" s="47" t="s">
        <v>9</v>
      </c>
      <c r="D7" s="47" t="s">
        <v>24</v>
      </c>
      <c r="E7" s="48" t="s">
        <v>1</v>
      </c>
      <c r="F7" s="48" t="s">
        <v>2</v>
      </c>
      <c r="G7" s="48" t="s">
        <v>24</v>
      </c>
      <c r="H7" s="82" t="s">
        <v>65</v>
      </c>
      <c r="I7" s="82" t="s">
        <v>66</v>
      </c>
      <c r="J7" s="82" t="s">
        <v>57</v>
      </c>
      <c r="K7" s="49"/>
      <c r="L7" s="49"/>
      <c r="M7" s="50" t="s">
        <v>5</v>
      </c>
      <c r="N7" s="50" t="s">
        <v>6</v>
      </c>
      <c r="O7" s="68" t="s">
        <v>4</v>
      </c>
    </row>
    <row r="8" spans="1:15" s="113" customFormat="1" ht="18.75" x14ac:dyDescent="0.3">
      <c r="A8" s="52">
        <v>1</v>
      </c>
      <c r="B8" s="52" t="s">
        <v>129</v>
      </c>
      <c r="C8" s="52" t="s">
        <v>135</v>
      </c>
      <c r="D8" s="52" t="s">
        <v>131</v>
      </c>
      <c r="E8" s="54" t="s">
        <v>11</v>
      </c>
      <c r="F8" s="54" t="s">
        <v>10</v>
      </c>
      <c r="G8" s="56" t="s">
        <v>19</v>
      </c>
      <c r="H8" s="56">
        <v>1</v>
      </c>
      <c r="I8" s="54">
        <v>2</v>
      </c>
      <c r="J8" s="54"/>
      <c r="K8" s="89"/>
      <c r="L8" s="59"/>
      <c r="M8" s="59">
        <f>IF(OR('Gereden wedstrijden'!$L$7=3,'Gereden wedstrijden'!$L$7=3),LARGE(H8:L8,1),0)</f>
        <v>2</v>
      </c>
      <c r="N8" s="59">
        <f>IF('Gereden wedstrijden'!$L$7=5,LARGE(I8:L8,2),0)</f>
        <v>0</v>
      </c>
      <c r="O8" s="56">
        <f>SUM(H8:L8)-SUM(M8:N8)</f>
        <v>1</v>
      </c>
    </row>
    <row r="9" spans="1:15" ht="18.75" x14ac:dyDescent="0.3">
      <c r="A9" s="51">
        <v>2</v>
      </c>
      <c r="B9" s="51" t="s">
        <v>80</v>
      </c>
      <c r="C9" s="51" t="s">
        <v>170</v>
      </c>
      <c r="D9" s="51" t="s">
        <v>171</v>
      </c>
      <c r="E9" s="53" t="s">
        <v>11</v>
      </c>
      <c r="F9" s="53" t="s">
        <v>10</v>
      </c>
      <c r="G9" s="56"/>
      <c r="H9" s="56" t="s">
        <v>138</v>
      </c>
      <c r="I9" s="53">
        <v>1</v>
      </c>
      <c r="J9" s="53"/>
      <c r="K9" s="89"/>
      <c r="L9" s="59"/>
      <c r="M9" s="57">
        <f>IF(OR('Gereden wedstrijden'!$L$7=3,'Gereden wedstrijden'!$L$7=3),LARGE(H9:L9,1),0)</f>
        <v>1</v>
      </c>
      <c r="N9" s="57">
        <f>IF('Gereden wedstrijden'!$L$7=5,LARGE(I9:L9,2),0)</f>
        <v>0</v>
      </c>
      <c r="O9" s="60">
        <f>SUM(H9:L9)-SUM(M9:N9)</f>
        <v>0</v>
      </c>
    </row>
    <row r="10" spans="1:15" ht="18.75" x14ac:dyDescent="0.3">
      <c r="A10" s="51">
        <v>3</v>
      </c>
      <c r="B10" s="51" t="s">
        <v>59</v>
      </c>
      <c r="C10" s="51" t="s">
        <v>58</v>
      </c>
      <c r="D10" s="51" t="s">
        <v>68</v>
      </c>
      <c r="E10" s="53" t="s">
        <v>11</v>
      </c>
      <c r="F10" s="53" t="s">
        <v>10</v>
      </c>
      <c r="G10" s="56"/>
      <c r="H10" s="56" t="s">
        <v>138</v>
      </c>
      <c r="I10" s="53">
        <v>3</v>
      </c>
      <c r="J10" s="53"/>
      <c r="K10" s="89"/>
      <c r="L10" s="59"/>
      <c r="M10" s="57">
        <f>IF(OR('Gereden wedstrijden'!$L$7=3,'Gereden wedstrijden'!$L$7=3),LARGE(H10:L10,1),0)</f>
        <v>3</v>
      </c>
      <c r="N10" s="57">
        <f>IF('Gereden wedstrijden'!$L$7=5,LARGE(I10:L10,2),0)</f>
        <v>0</v>
      </c>
      <c r="O10" s="60">
        <f t="shared" ref="O10" si="0">SUM(H10:L10)-SUM(M10:N10)</f>
        <v>0</v>
      </c>
    </row>
    <row r="11" spans="1:15" ht="18.75" x14ac:dyDescent="0.3">
      <c r="A11" s="51">
        <v>4</v>
      </c>
      <c r="B11" s="57"/>
      <c r="C11" s="57"/>
      <c r="D11" s="57"/>
      <c r="E11" s="53"/>
      <c r="F11" s="53"/>
      <c r="G11" s="53" t="s">
        <v>31</v>
      </c>
      <c r="H11" s="53"/>
      <c r="I11" s="53"/>
      <c r="J11" s="53"/>
      <c r="K11" s="59"/>
      <c r="L11" s="59"/>
      <c r="M11" s="57">
        <f>IF(OR('Gereden wedstrijden'!$L$7=2,'Gereden wedstrijden'!$L$7=4),LARGE(I11:L11,1),0)</f>
        <v>0</v>
      </c>
      <c r="N11" s="57">
        <f>IF('Gereden wedstrijden'!$L$7=5,LARGE(I11:L11,2),0)</f>
        <v>0</v>
      </c>
      <c r="O11" s="60">
        <f t="shared" ref="O11" si="1">SUM(I11:L11)-SUM(M11:N11)</f>
        <v>0</v>
      </c>
    </row>
    <row r="12" spans="1:15" x14ac:dyDescent="0.25">
      <c r="A12" s="33"/>
      <c r="B12" s="15"/>
      <c r="C12" s="15"/>
      <c r="D12" s="15"/>
      <c r="E12" s="32"/>
      <c r="F12" s="32"/>
      <c r="G12" s="32"/>
      <c r="H12" s="32"/>
      <c r="I12" s="32"/>
      <c r="J12" s="32"/>
      <c r="K12" s="13"/>
      <c r="L12" s="14"/>
      <c r="M12" s="15"/>
      <c r="N12" s="15"/>
      <c r="O12" s="16"/>
    </row>
    <row r="13" spans="1:15" x14ac:dyDescent="0.25">
      <c r="A13" s="33"/>
      <c r="B13" s="15"/>
      <c r="C13" s="15"/>
      <c r="D13" s="15"/>
      <c r="E13" s="32"/>
      <c r="F13" s="32"/>
      <c r="G13" s="32"/>
      <c r="H13" s="32"/>
      <c r="I13" s="33"/>
      <c r="J13" s="33"/>
      <c r="K13" s="13"/>
      <c r="L13" s="14"/>
      <c r="M13" s="15"/>
      <c r="N13" s="15"/>
      <c r="O13" s="1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98063D64CFA74B8D2FF316BA57180C" ma:contentTypeVersion="12" ma:contentTypeDescription="Create a new document." ma:contentTypeScope="" ma:versionID="53abd2fb96e08fc1637c9f9f5637d635">
  <xsd:schema xmlns:xsd="http://www.w3.org/2001/XMLSchema" xmlns:xs="http://www.w3.org/2001/XMLSchema" xmlns:p="http://schemas.microsoft.com/office/2006/metadata/properties" xmlns:ns3="ce9861e5-7494-43ad-b3ef-20b26c8f4d25" xmlns:ns4="e7c35389-7722-44ab-88d9-991fe5eb061f" targetNamespace="http://schemas.microsoft.com/office/2006/metadata/properties" ma:root="true" ma:fieldsID="312245cb93972dd849775130134e429c" ns3:_="" ns4:_="">
    <xsd:import namespace="ce9861e5-7494-43ad-b3ef-20b26c8f4d25"/>
    <xsd:import namespace="e7c35389-7722-44ab-88d9-991fe5eb061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861e5-7494-43ad-b3ef-20b26c8f4d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c35389-7722-44ab-88d9-991fe5eb06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D0144B-4BC3-4C40-BC79-F014E72AC8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9861e5-7494-43ad-b3ef-20b26c8f4d25"/>
    <ds:schemaRef ds:uri="e7c35389-7722-44ab-88d9-991fe5eb06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1A08E6-8B2F-4B4A-82BE-DDD6D90D80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2A4C9F-72ED-4130-8868-8DAB30BF06C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7c35389-7722-44ab-88d9-991fe5eb061f"/>
    <ds:schemaRef ds:uri="http://purl.org/dc/elements/1.1/"/>
    <ds:schemaRef ds:uri="http://schemas.microsoft.com/office/2006/metadata/properties"/>
    <ds:schemaRef ds:uri="ce9861e5-7494-43ad-b3ef-20b26c8f4d2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19</vt:i4>
      </vt:variant>
    </vt:vector>
  </HeadingPairs>
  <TitlesOfParts>
    <vt:vector size="19" baseType="lpstr">
      <vt:lpstr>Gereden wedstrijden</vt:lpstr>
      <vt:lpstr>AB B</vt:lpstr>
      <vt:lpstr>C B</vt:lpstr>
      <vt:lpstr>DE B</vt:lpstr>
      <vt:lpstr>AB L1</vt:lpstr>
      <vt:lpstr>C L1</vt:lpstr>
      <vt:lpstr>DE L1</vt:lpstr>
      <vt:lpstr>AB L2</vt:lpstr>
      <vt:lpstr>C L2</vt:lpstr>
      <vt:lpstr>DE L2</vt:lpstr>
      <vt:lpstr>ABC M1</vt:lpstr>
      <vt:lpstr>ABC M2</vt:lpstr>
      <vt:lpstr>DE M1</vt:lpstr>
      <vt:lpstr>DE M2</vt:lpstr>
      <vt:lpstr>C Z1 Z2</vt:lpstr>
      <vt:lpstr>DE Z1</vt:lpstr>
      <vt:lpstr>DE Z2</vt:lpstr>
      <vt:lpstr>Blad1</vt:lpstr>
      <vt:lpstr>Blad2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Citta Zaat</cp:lastModifiedBy>
  <cp:lastPrinted>2018-07-04T16:42:31Z</cp:lastPrinted>
  <dcterms:created xsi:type="dcterms:W3CDTF">2014-10-26T19:10:27Z</dcterms:created>
  <dcterms:modified xsi:type="dcterms:W3CDTF">2025-05-19T12:20:04Z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0x010100F798063D64CFA74B8D2FF316BA57180C</vt:lpwstr>
  </property>
</Properties>
</file>